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imit\Downloads\"/>
    </mc:Choice>
  </mc:AlternateContent>
  <xr:revisionPtr revIDLastSave="0" documentId="13_ncr:1_{4BBFD5D5-5FA0-4EEB-BA5B-7252808638E4}" xr6:coauthVersionLast="47" xr6:coauthVersionMax="47" xr10:uidLastSave="{00000000-0000-0000-0000-000000000000}"/>
  <bookViews>
    <workbookView xWindow="-120" yWindow="-120" windowWidth="51840" windowHeight="21120" xr2:uid="{00000000-000D-0000-FFFF-FFFF00000000}"/>
  </bookViews>
  <sheets>
    <sheet name="Tabela Mensal" sheetId="27" r:id="rId1"/>
    <sheet name="Destaques" sheetId="16" state="hidden" r:id="rId2"/>
    <sheet name="Grafico Operac_" sheetId="43" state="hidden" r:id="rId3"/>
    <sheet name="DRE_Completa" sheetId="41" state="hidden" r:id="rId4"/>
    <sheet name="Destaque indicadores" sheetId="46" state="hidden" r:id="rId5"/>
    <sheet name="DRE_Completa_Resumida" sheetId="53" state="hidden" r:id="rId6"/>
    <sheet name="Gráfico_Indicadores  " sheetId="38" state="hidden" r:id="rId7"/>
    <sheet name="Indicadores Balanço" sheetId="28" state="hidden" r:id="rId8"/>
    <sheet name="Indicadores" sheetId="50" state="hidden" r:id="rId9"/>
    <sheet name="Indicadores Contabeis" sheetId="55" state="hidden" r:id="rId10"/>
    <sheet name="Plan1" sheetId="66" state="hidden" r:id="rId11"/>
    <sheet name="Plan2" sheetId="67" state="hidden" r:id="rId12"/>
    <sheet name="Deposito Judicial " sheetId="63"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0">#REF!</definedName>
    <definedName name="\A">#REF!</definedName>
    <definedName name="\B">#REF!</definedName>
    <definedName name="\c">[1]monthly!#REF!</definedName>
    <definedName name="\d">#REF!</definedName>
    <definedName name="\e">#N/A</definedName>
    <definedName name="\f">#REF!</definedName>
    <definedName name="\i">#REF!</definedName>
    <definedName name="\j">#REF!</definedName>
    <definedName name="\k">#REF!</definedName>
    <definedName name="\l">#REF!</definedName>
    <definedName name="\m">#REF!</definedName>
    <definedName name="\n">#REF!</definedName>
    <definedName name="\o">[2]CONSOL!#REF!</definedName>
    <definedName name="\P">#REF!</definedName>
    <definedName name="\Q">#REF!</definedName>
    <definedName name="\S">#REF!</definedName>
    <definedName name="\SUMMARY">[2]CONSOL!#REF!</definedName>
    <definedName name="\t">#REF!</definedName>
    <definedName name="\u">[2]CONSOL!#REF!</definedName>
    <definedName name="\v">[2]CONSOL!#REF!</definedName>
    <definedName name="\W">#REF!</definedName>
    <definedName name="\y">[2]CONSOL!#REF!</definedName>
    <definedName name="\z">#REF!</definedName>
    <definedName name="__123Graph_A" hidden="1">#REF!</definedName>
    <definedName name="__123Graph_AINDMES" hidden="1">#REF!</definedName>
    <definedName name="__123Graph_AMERC" hidden="1">#REF!</definedName>
    <definedName name="__123Graph_ARESFIN" hidden="1">#REF!</definedName>
    <definedName name="__123Graph_AUSS" hidden="1">#REF!</definedName>
    <definedName name="__123Graph_B" hidden="1">#REF!</definedName>
    <definedName name="__123Graph_BINDMES" hidden="1">#REF!</definedName>
    <definedName name="__123Graph_BMERC" hidden="1">#REF!</definedName>
    <definedName name="__123Graph_BRESFIN" hidden="1">#REF!</definedName>
    <definedName name="__123Graph_C" hidden="1">#REF!</definedName>
    <definedName name="__123Graph_CINDMES" hidden="1">#REF!</definedName>
    <definedName name="__123Graph_CMERC" hidden="1">#REF!</definedName>
    <definedName name="__123Graph_CRESFIN" hidden="1">#REF!</definedName>
    <definedName name="__123Graph_D" hidden="1">#REF!</definedName>
    <definedName name="__123Graph_DINDMES" hidden="1">#REF!</definedName>
    <definedName name="__123Graph_X" hidden="1">#REF!</definedName>
    <definedName name="__123Graph_XINDMES" hidden="1">#REF!</definedName>
    <definedName name="__123Graph_XMERC" hidden="1">#REF!</definedName>
    <definedName name="__123Graph_XRESFIN" hidden="1">#REF!</definedName>
    <definedName name="__123Graph_XUSS" hidden="1">#REF!</definedName>
    <definedName name="__CDI8">#REF!</definedName>
    <definedName name="_1__123Graph_ACDIUS" hidden="1">#REF!</definedName>
    <definedName name="_1990">[2]CONSOL!#REF!</definedName>
    <definedName name="_1Q">[2]CONSOL!#REF!</definedName>
    <definedName name="_2__123Graph_BCDIUS" hidden="1">#REF!</definedName>
    <definedName name="_2Q">[2]CONSOL!#REF!</definedName>
    <definedName name="_3__123Graph_XCDIUS" hidden="1">#REF!</definedName>
    <definedName name="_3Q">[2]CONSOL!#REF!</definedName>
    <definedName name="_4Q">[2]CONSOL!#REF!</definedName>
    <definedName name="_89ACT">#N/A</definedName>
    <definedName name="_a4" hidden="1">{"SCH54",#N/A,FALSE,"upside";"SCH55",#N/A,FALSE,"upside"}</definedName>
    <definedName name="_ANO89">#REF!</definedName>
    <definedName name="_CDI8">#REF!</definedName>
    <definedName name="_cif5">#REF!,#REF!,#REF!,#REF!</definedName>
    <definedName name="_DAT1">#REF!</definedName>
    <definedName name="_DAT10">#REF!</definedName>
    <definedName name="_DAT11">#REF!</definedName>
    <definedName name="_DAT12">#REF!</definedName>
    <definedName name="_DAT13">'[3]12'!#REF!</definedName>
    <definedName name="_DAT15">[4]Sheet1!#REF!</definedName>
    <definedName name="_DAT16">[4]Sheet1!#REF!</definedName>
    <definedName name="_DAT18">'[3]12'!#REF!</definedName>
    <definedName name="_DAT19">'[3]12'!#REF!</definedName>
    <definedName name="_DAT2">#REF!</definedName>
    <definedName name="_DAT21">'[3]12'!#REF!</definedName>
    <definedName name="_DAT22">'[3]12'!#REF!</definedName>
    <definedName name="_DAT24">'[3]12'!#REF!</definedName>
    <definedName name="_DAT25">'[3]12'!#REF!</definedName>
    <definedName name="_DAT27">'[3]12'!#REF!</definedName>
    <definedName name="_DAT28">'[3]12'!#REF!</definedName>
    <definedName name="_DAT3">#REF!</definedName>
    <definedName name="_DAT30">'[3]12'!#REF!</definedName>
    <definedName name="_DAT31">'[3]12'!#REF!</definedName>
    <definedName name="_DAT33">'[3]12'!#REF!</definedName>
    <definedName name="_DAT34">'[3]12'!#REF!</definedName>
    <definedName name="_DAT36">'[3]12'!#REF!</definedName>
    <definedName name="_DAT37">'[3]12'!#REF!</definedName>
    <definedName name="_DAT39">'[3]12'!#REF!</definedName>
    <definedName name="_DAT4">#REF!</definedName>
    <definedName name="_DAT40">'[3]12'!#REF!</definedName>
    <definedName name="_DAT42">'[3]12'!#REF!</definedName>
    <definedName name="_DAT43">'[3]12'!#REF!</definedName>
    <definedName name="_DAT45">'[3]12'!#REF!</definedName>
    <definedName name="_DAT46">'[3]12'!#REF!</definedName>
    <definedName name="_DAT47">'[3]12'!#REF!</definedName>
    <definedName name="_DAT5">#REF!</definedName>
    <definedName name="_DAT6">#REF!</definedName>
    <definedName name="_DAT7">#REF!</definedName>
    <definedName name="_DAT8">#REF!</definedName>
    <definedName name="_DAT9">[4]Sheet1!#REF!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 hidden="1">{#N/A,#N/A,FALSE,"PACCIL";#N/A,#N/A,FALSE,"PAITACAN";#N/A,#N/A,FALSE,"PARECO";#N/A,#N/A,FALSE,"PA62";#N/A,#N/A,FALSE,"PAFINAL";#N/A,#N/A,FALSE,"PARECONF";#N/A,#N/A,FALSE,"PARECOND"}</definedName>
    <definedName name="_E21" hidden="1">{"Despesas Diferidas Indedutíveis de 1998",#N/A,FALSE,"Impressão"}</definedName>
    <definedName name="_F1">[5]N!#REF!</definedName>
    <definedName name="_xlnm._FilterDatabase" hidden="1">#REF!</definedName>
    <definedName name="_GTO1">#REF!</definedName>
    <definedName name="_GTO2">#REF!</definedName>
    <definedName name="_H1">[6]Bal032002!#REF!</definedName>
    <definedName name="_Key1" hidden="1">#REF!</definedName>
    <definedName name="_nu2">#REF!</definedName>
    <definedName name="_nu3">#REF!</definedName>
    <definedName name="_nu4">#REF!</definedName>
    <definedName name="_nu5">#REF!</definedName>
    <definedName name="_nu6">#REF!</definedName>
    <definedName name="_nu7">#REF!</definedName>
    <definedName name="_nu8">#REF!</definedName>
    <definedName name="_Order1" hidden="1">255</definedName>
    <definedName name="_PG1">#REF!</definedName>
    <definedName name="_r">[7]Plan2!$D$9</definedName>
    <definedName name="_res2">'[8]CONS-GS'!#REF!</definedName>
    <definedName name="_RES96">#REF!</definedName>
    <definedName name="_SAL98" hidden="1">{#N/A,#N/A,FALSE,"CONSOLIDADO97 (2)";#N/A,#N/A,FALSE,"CONSOLIDADO97 Qtd."}</definedName>
    <definedName name="_SCH109">#REF!</definedName>
    <definedName name="_SCH85">[9]SCH12!#REF!</definedName>
    <definedName name="_SCH86">[9]SCH12!#REF!</definedName>
    <definedName name="_sec2">#REF!</definedName>
    <definedName name="_set03">#REF!</definedName>
    <definedName name="_Sort" hidden="1">#REF!</definedName>
    <definedName name="_td2">#REF!,#REF!,#REF!,#REF!</definedName>
    <definedName name="_tp2">#REF!,#REF!,#REF!,#REF!</definedName>
    <definedName name="_un2">#REF!</definedName>
    <definedName name="_wa1">#REF!,#REF!,#REF!,#REF!</definedName>
    <definedName name="_wa2">#REF!,#REF!,#REF!,#REF!</definedName>
    <definedName name="_wa3">#REF!</definedName>
    <definedName name="_wa4">#REF!,#REF!,#REF!,#REF!</definedName>
    <definedName name="_wa5">#REF!,#REF!,#REF!,#REF!</definedName>
    <definedName name="_woa1">#REF!</definedName>
    <definedName name="_woa2">#REF!,#REF!,#REF!,#REF!</definedName>
    <definedName name="_WRF1">#REF!</definedName>
    <definedName name="a">'[10]A4.1-BRASFLEX '!$C$5:$J$94</definedName>
    <definedName name="aa">[11]N!#REF!</definedName>
    <definedName name="aaa">#REF!,#REF!,#REF!,#REF!</definedName>
    <definedName name="aaaa">#REF!</definedName>
    <definedName name="ACCSER">#REF!</definedName>
    <definedName name="ACT">#REF!</definedName>
    <definedName name="ACTUALS">#N/A</definedName>
    <definedName name="ADM">#REF!</definedName>
    <definedName name="agf">#REF!</definedName>
    <definedName name="ALAC" hidden="1">{#N/A,#N/A,FALSE,"CONSOLIDADO97 (2)";#N/A,#N/A,FALSE,"CONSOLIDADO97 Qtd."}</definedName>
    <definedName name="aluguel" hidden="1">{#N/A,#N/A,FALSE,"PACCIL";#N/A,#N/A,FALSE,"PAITACAN";#N/A,#N/A,FALSE,"PARECO";#N/A,#N/A,FALSE,"PA62";#N/A,#N/A,FALSE,"PAFINAL";#N/A,#N/A,FALSE,"PARECONF";#N/A,#N/A,FALSE,"PARECOND"}</definedName>
    <definedName name="AMARRE">#REF!</definedName>
    <definedName name="AMARRE_1">#REF!</definedName>
    <definedName name="anexo15">'[12]CIF-3'!#REF!,'[12]CIF-3'!#REF!,'[12]CIF-3'!#REF!,'[12]CIF-3'!#REF!</definedName>
    <definedName name="APOIO">#REF!</definedName>
    <definedName name="AREA">#REF!</definedName>
    <definedName name="Área_1">[13]DIVIN_ARAXA!$B$2:$T$47</definedName>
    <definedName name="_xlnm.Extract">#REF!</definedName>
    <definedName name="_xlnm.Print_Area">#REF!</definedName>
    <definedName name="Área_impressão_IM" localSheetId="12">#REF!</definedName>
    <definedName name="Área_impressão_IM" localSheetId="5">#REF!</definedName>
    <definedName name="Área_impressão_IM" localSheetId="2">#REF!</definedName>
    <definedName name="Área_impressão_IM" localSheetId="6">#REF!</definedName>
    <definedName name="Área_impressão_IM">#REF!</definedName>
    <definedName name="area2" localSheetId="12">#REF!</definedName>
    <definedName name="area2" localSheetId="5">#REF!</definedName>
    <definedName name="area2" localSheetId="2">#REF!</definedName>
    <definedName name="area2" localSheetId="6">#REF!</definedName>
    <definedName name="area2">#REF!</definedName>
    <definedName name="as">[14]N!#REF!</definedName>
    <definedName name="AS2DocOpenMode" hidden="1">"AS2DocumentEdit"</definedName>
    <definedName name="asa">[15]N!#REF!</definedName>
    <definedName name="ATCONSO">#REF!</definedName>
    <definedName name="ATIFLB">'[16]A4.2-FLEXIBRAS'!$C$5:$K$94</definedName>
    <definedName name="ATIMFL">'[17]A4.4-MARFLEX'!$C$5:$L$94</definedName>
    <definedName name="ativo">#REF!</definedName>
    <definedName name="ATIVO_PASSIVO">#REF!</definedName>
    <definedName name="ATSEAOIL">'[18]A4.6-SEAOIL'!$C$5:$K$94</definedName>
    <definedName name="ATSGM">'[19]A4.3-SIGMA'!$C$5:$J$94</definedName>
    <definedName name="atualização_bolsa.atualizar_bolsa">[20]!atualização_bolsa.atualizar_bolsa</definedName>
    <definedName name="atualizar_bolsa">[21]!atualizar_bolsa</definedName>
    <definedName name="Australia">#REF!</definedName>
    <definedName name="Australia_Fev2000">#REF!</definedName>
    <definedName name="Australia_Nov99">#REF!</definedName>
    <definedName name="B">[22]!L1C1:L4800C5</definedName>
    <definedName name="BALANÇO_COMANDER">#REF!</definedName>
    <definedName name="_xlnm.Database">[23]RD97!$A$1:$N$117</definedName>
    <definedName name="banco_marflex">#REF!</definedName>
    <definedName name="BANCOS">'[24]REL.BANCÁRIAS1'!$AE$10:$AE$18</definedName>
    <definedName name="BASE">[22]!L1C1:L4800C5</definedName>
    <definedName name="bb" hidden="1">{#N/A,#N/A,FALSE,"PACCIL";#N/A,#N/A,FALSE,"PAITACAN";#N/A,#N/A,FALSE,"PARECO";#N/A,#N/A,FALSE,"PA62";#N/A,#N/A,FALSE,"PAFINAL";#N/A,#N/A,FALSE,"PARECONF";#N/A,#N/A,FALSE,"PARECOND"}</definedName>
    <definedName name="bd">[23]RD97!$A$1:$N$117</definedName>
    <definedName name="BOTÕES_IMPRESSÃO">#REF!</definedName>
    <definedName name="Broad">#REF!</definedName>
    <definedName name="BUDGET">#N/A</definedName>
    <definedName name="C.">#REF!</definedName>
    <definedName name="CÁLCULO_IMOBILIZAÇÃO_PROJETADA">#REF!</definedName>
    <definedName name="CAP">#REF!</definedName>
    <definedName name="CASH_FLOW_FASB.95">#REF!</definedName>
    <definedName name="cc">#REF!</definedName>
    <definedName name="CDI">#REF!</definedName>
    <definedName name="CDI0">#REF!</definedName>
    <definedName name="CEA">[0]!CEA</definedName>
    <definedName name="CFBY">#N/A</definedName>
    <definedName name="CFC">#REF!</definedName>
    <definedName name="CFCY">#N/A</definedName>
    <definedName name="CHECK">#REF!</definedName>
    <definedName name="CHECK2">#REF!</definedName>
    <definedName name="chiroy">#REF!,#REF!,#REF!,#REF!</definedName>
    <definedName name="ci">#REF!</definedName>
    <definedName name="CiaParanaense" hidden="1">{#N/A,#N/A,FALSE,"1321";#N/A,#N/A,FALSE,"1324";#N/A,#N/A,FALSE,"1333";#N/A,#N/A,FALSE,"1371"}</definedName>
    <definedName name="CIFRA">#REF!</definedName>
    <definedName name="CIFSEC">#REF!</definedName>
    <definedName name="CIRNE" hidden="1">{#N/A,#N/A,FALSE,"FATURARRCABO97 Qtd.";#N/A,#N/A,FALSE,"FATURAMACAU97 Qtd.";#N/A,#N/A,FALSE,"FATURAMOSSORO97 Qtd.";#N/A,#N/A,FALSE,"CONSOLIDADO97 Qtd.";#N/A,#N/A,FALSE,"CONSOLIDADO97 Qtd. NORDESTE"}</definedName>
    <definedName name="CO">[25]SCH11C!$A$2</definedName>
    <definedName name="cofap">[7]Plan2!$D$1</definedName>
    <definedName name="cofapp">[7]Plan2!$E$1</definedName>
    <definedName name="COMISSAO">#REF!</definedName>
    <definedName name="ConsCadMarildes">#REF!</definedName>
    <definedName name="ConsCalculaMetaGERENTES_marildes">#REF!</definedName>
    <definedName name="ConsCalculaMetaSETORIAL_marildes">#REF!</definedName>
    <definedName name="ConsGeraRptGrupos_marildes">#REF!</definedName>
    <definedName name="cont">#REF!</definedName>
    <definedName name="CONT02092000.4" hidden="1">{#N/A,#N/A,FALSE,"1321";#N/A,#N/A,FALSE,"1324";#N/A,#N/A,FALSE,"1333";#N/A,#N/A,FALSE,"1371"}</definedName>
    <definedName name="Control">#REF!</definedName>
    <definedName name="COR_CAMB_030">[26]Correção!#REF!</definedName>
    <definedName name="COR_CAMB_037">[26]Correção!#REF!</definedName>
    <definedName name="COR_CAMB_052">[26]Correção!#REF!</definedName>
    <definedName name="COR_CAMB_058">[26]Correção!#REF!</definedName>
    <definedName name="COR_CAMB_060">[26]Correção!#REF!</definedName>
    <definedName name="COR_CAMB_063">[26]Correção!#REF!</definedName>
    <definedName name="COR_CAMB_075">[26]Correção!#REF!</definedName>
    <definedName name="COR_CAMB_076">[26]Correção!#REF!</definedName>
    <definedName name="COR_CAMB_078">[26]Correção!#REF!</definedName>
    <definedName name="COR_CAMB_079">[26]Correção!#REF!</definedName>
    <definedName name="COR_MON_007">[26]Correção!#REF!</definedName>
    <definedName name="COR_MON_030">[26]Correção!#REF!</definedName>
    <definedName name="COR_MON_037">[26]Correção!#REF!</definedName>
    <definedName name="COR_MON_052">[26]Correção!#REF!</definedName>
    <definedName name="COR_MON_058">[26]Correção!#REF!</definedName>
    <definedName name="COR_MON_060">[26]Correção!#REF!</definedName>
    <definedName name="COR_MON_063">[26]Correção!#REF!</definedName>
    <definedName name="COR_MON_064">#REF!</definedName>
    <definedName name="COR_MON_075">[26]Correção!#REF!</definedName>
    <definedName name="COR_MON_078">[26]Correção!#REF!</definedName>
    <definedName name="COR_MONET_007">[26]Correção!#REF!</definedName>
    <definedName name="COSTOS">#REF!</definedName>
    <definedName name="CRAD">#REF!</definedName>
    <definedName name="Criteria_MI">#REF!</definedName>
    <definedName name="_xlnm.Criteria">#REF!</definedName>
    <definedName name="Critérios">#REF!</definedName>
    <definedName name="ctry">#REF!</definedName>
    <definedName name="CUADRO_1">#REF!</definedName>
    <definedName name="CUADRO_2">#REF!</definedName>
    <definedName name="CUADRO_3">#REF!</definedName>
    <definedName name="Cuenta">#REF!</definedName>
    <definedName name="Curva">#REF!</definedName>
    <definedName name="CurvaPrice">#REF!</definedName>
    <definedName name="custo">#REF!</definedName>
    <definedName name="CVTS">#REF!</definedName>
    <definedName name="CXC">#REF!</definedName>
    <definedName name="D">#REF!</definedName>
    <definedName name="da">#REF!</definedName>
    <definedName name="DADOS">#REF!</definedName>
    <definedName name="DATA1">#REF!</definedName>
    <definedName name="DATA10">#REF!</definedName>
    <definedName name="DATA11">'[27]LANÇTO PDD'!#REF!</definedName>
    <definedName name="DATA16">'[28]E1.7_Reco'!#REF!</definedName>
    <definedName name="DATA17">'[28]E1.7_Reco'!#REF!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base_MI">#REF!</definedName>
    <definedName name="ddd" hidden="1">{#N/A,#N/A,FALSE,"PACCIL";#N/A,#N/A,FALSE,"PAITACAN";#N/A,#N/A,FALSE,"PARECO";#N/A,#N/A,FALSE,"PA62";#N/A,#N/A,FALSE,"PAFINAL";#N/A,#N/A,FALSE,"PARECONF";#N/A,#N/A,FALSE,"PARECOND"}</definedName>
    <definedName name="dddd">#REF!</definedName>
    <definedName name="denise">#REF!</definedName>
    <definedName name="Desp.Antec.">[22]!L1C1:L4800C5</definedName>
    <definedName name="Deuda.xls">#REF!</definedName>
    <definedName name="dfc">#REF!</definedName>
    <definedName name="dfghfhdh">#REF!</definedName>
    <definedName name="DI">#REF!</definedName>
    <definedName name="Diferido_amort">#REF!</definedName>
    <definedName name="DIRECTO">#REF!</definedName>
    <definedName name="DOL">[9]SCH12!#REF!</definedName>
    <definedName name="DOLAR">#REF!</definedName>
    <definedName name="DOLARDOIS">[7]Plan2!$I$3:$P$14</definedName>
    <definedName name="DRE">#REF!</definedName>
    <definedName name="e">#REF!</definedName>
    <definedName name="EBITREC2">[9]SCH22!#REF!</definedName>
    <definedName name="EBITREC3">[9]SCH22!#REF!</definedName>
    <definedName name="EBITREC4">[29]EBITRECS!#REF!</definedName>
    <definedName name="ED">#REF!</definedName>
    <definedName name="editora">[20]!editora</definedName>
    <definedName name="EDS">#REF!</definedName>
    <definedName name="ee">#REF!</definedName>
    <definedName name="eq">#REF!</definedName>
    <definedName name="ER_1">#REF!</definedName>
    <definedName name="ER_2">#REF!</definedName>
    <definedName name="ESTADO">#REF!</definedName>
    <definedName name="eu">#REF!</definedName>
    <definedName name="eutu" hidden="1">{"SCH35",#N/A,FALSE,"5X3";"SCH36",#N/A,FALSE,"5X3";"SCH37",#N/A,FALSE,"5X3";"SCH38",#N/A,FALSE,"5X3";"SCH39A",#N/A,FALSE,"5X3";"SCH39B",#N/A,FALSE,"5X3";"SCH40",#N/A,FALSE,"5X3"}</definedName>
    <definedName name="Extract_MI">#REF!</definedName>
    <definedName name="F">[30]Bal032002!#REF!</definedName>
    <definedName name="FAB">#REF!</definedName>
    <definedName name="fdfd" hidden="1">{#N/A,#N/A,FALSE,"PACCIL";#N/A,#N/A,FALSE,"PAITACAN";#N/A,#N/A,FALSE,"PARECO";#N/A,#N/A,FALSE,"PA62";#N/A,#N/A,FALSE,"PAFINAL";#N/A,#N/A,FALSE,"PARECONF";#N/A,#N/A,FALSE,"PARECOND"}</definedName>
    <definedName name="Feriados">#REF!</definedName>
    <definedName name="FF">[31]N!#REF!</definedName>
    <definedName name="fff">#REF!</definedName>
    <definedName name="fgf">[32]N!#REF!</definedName>
    <definedName name="final">[7]Plan2!$AK$3:$AP$21</definedName>
    <definedName name="FIVEBYTHREE1">#REF!</definedName>
    <definedName name="FIVEBYTHREE2">'[29]5X3'!#REF!</definedName>
    <definedName name="FIVEBYTHREE3">'[29]5X3'!#REF!</definedName>
    <definedName name="FIVEBYTHREE4">'[29]5X3'!#REF!</definedName>
    <definedName name="FIVEBYTHREE5">'[29]5X3'!#REF!</definedName>
    <definedName name="FIVEBYTHREE6">'[29]5X3'!#REF!</definedName>
    <definedName name="fixo">{#N/A,#N/A,FALSE,"PACCIL";#N/A,#N/A,FALSE,"PAITACAN";#N/A,#N/A,FALSE,"PARECO";#N/A,#N/A,FALSE,"PA62";#N/A,#N/A,FALSE,"PAFINAL";#N/A,#N/A,FALSE,"PARECONF";#N/A,#N/A,FALSE,"PARECOND"}</definedName>
    <definedName name="FLASH">#N/A</definedName>
    <definedName name="Folha">'[33]Simulação Folha Pagamento'!$B$10:$B$15</definedName>
    <definedName name="FOREIGNINTERCOMONTH">#REF!</definedName>
    <definedName name="FOREIGNINTERCOYEAR">#REF!</definedName>
    <definedName name="FORMA">#REF!</definedName>
    <definedName name="FORMULAS">#REF!</definedName>
    <definedName name="G">[34]N!#REF!</definedName>
    <definedName name="Gap">#REF!</definedName>
    <definedName name="GASTOS_1">#REF!</definedName>
    <definedName name="GENPLANINFO">#REF!</definedName>
    <definedName name="GOTS">#REF!</definedName>
    <definedName name="_xlnm.Recorder">#REF!</definedName>
    <definedName name="H_\CONTABIL\2000\AC1083_9">#REF!</definedName>
    <definedName name="hedges">#REF!</definedName>
    <definedName name="historico">#REF!</definedName>
    <definedName name="HISTORICO_TARGET">#REF!</definedName>
    <definedName name="HTBAL">#REF!</definedName>
    <definedName name="HTRES">#REF!</definedName>
    <definedName name="HTSEC">#REF!</definedName>
    <definedName name="HTSECN">#REF!</definedName>
    <definedName name="I">#REF!</definedName>
    <definedName name="I_9">#REF!</definedName>
    <definedName name="I_SEC">#REF!</definedName>
    <definedName name="IBMF">[7]Plan2!$I$3:$L$14</definedName>
    <definedName name="ICR">[35]!ICR</definedName>
    <definedName name="imp">#REF!</definedName>
    <definedName name="impressao">[7]Plan2!$A$1</definedName>
    <definedName name="impressão">#REF!</definedName>
    <definedName name="imprimir0">[36]!imprimir0</definedName>
    <definedName name="INGR2">#REF!</definedName>
    <definedName name="INGRESOS">#REF!</definedName>
    <definedName name="input">[37]INPUT!$B$256:$L$1256</definedName>
    <definedName name="Institucional">'[12]CIF-3'!$A$1:$I$63,'[12]CIF-3'!#REF!,'[12]CIF-3'!#REF!,'[12]CIF-3'!#REF!,'[12]CIF-3'!#REF!</definedName>
    <definedName name="INT">#REF!</definedName>
    <definedName name="INTDIP">#REF!</definedName>
    <definedName name="INTER">#REF!</definedName>
    <definedName name="invasão" hidden="1">{#N/A,#N/A,FALSE,"PACCIL";#N/A,#N/A,FALSE,"PAITACAN";#N/A,#N/A,FALSE,"PARECO";#N/A,#N/A,FALSE,"PA62";#N/A,#N/A,FALSE,"PAFINAL";#N/A,#N/A,FALSE,"PARECONF";#N/A,#N/A,FALSE,"PARECOND"}</definedName>
    <definedName name="iof">[7]Plan2!#REF!</definedName>
    <definedName name="ISAPR">[2]CONSOL!#REF!</definedName>
    <definedName name="ISAUG">[2]CONSOL!#REF!</definedName>
    <definedName name="ISBY">[2]CONSOL!#REF!</definedName>
    <definedName name="ISDEC">[2]CONSOL!#REF!</definedName>
    <definedName name="ISFEB">[2]CONSOL!#REF!</definedName>
    <definedName name="ISJAN">[2]CONSOL!#REF!</definedName>
    <definedName name="ISJUL">[2]CONSOL!#REF!</definedName>
    <definedName name="ISJUN">[2]CONSOL!#REF!</definedName>
    <definedName name="ISMAR">[2]CONSOL!#REF!</definedName>
    <definedName name="ISMAY">[2]CONSOL!#REF!</definedName>
    <definedName name="ISNOV">[2]CONSOL!#REF!</definedName>
    <definedName name="ISOCT">[2]CONSOL!#REF!</definedName>
    <definedName name="ISPRODLINE00">#REF!</definedName>
    <definedName name="ISSEP">[2]CONSOL!#REF!</definedName>
    <definedName name="jhhh" hidden="1">{#N/A,#N/A,FALSE,"PACCIL";#N/A,#N/A,FALSE,"PAITACAN";#N/A,#N/A,FALSE,"PARECO";#N/A,#N/A,FALSE,"PA62";#N/A,#N/A,FALSE,"PAFINAL";#N/A,#N/A,FALSE,"PARECONF";#N/A,#N/A,FALSE,"PARECOND"}</definedName>
    <definedName name="JUAN">#REF!</definedName>
    <definedName name="JWDCDT">[38]FLC.COMPL!#REF!</definedName>
    <definedName name="JWDCRF">[38]FLC.COMPL!#REF!</definedName>
    <definedName name="JWREAS">#REF!</definedName>
    <definedName name="k">#REF!</definedName>
    <definedName name="KEYLA">#REF!</definedName>
    <definedName name="LANCAMENTO">#REF!</definedName>
    <definedName name="LD">'[12]CIF-3'!#REF!,'[12]CIF-3'!#REF!,'[12]CIF-3'!#REF!,'[12]CIF-3'!#REF!</definedName>
    <definedName name="limite">[7]Plan2!$B$1</definedName>
    <definedName name="Linea_Neg.">#REF!</definedName>
    <definedName name="LLA">#REF!</definedName>
    <definedName name="Local">'[12]CIF-3'!#REF!,'[12]CIF-3'!#REF!,'[12]CIF-3'!#REF!,'[12]CIF-3'!#REF!</definedName>
    <definedName name="lopes" hidden="1">{#N/A,#N/A,FALSE,"PACCIL";#N/A,#N/A,FALSE,"PAITACAN";#N/A,#N/A,FALSE,"PARECO";#N/A,#N/A,FALSE,"PA62";#N/A,#N/A,FALSE,"PAFINAL";#N/A,#N/A,FALSE,"PARECONF";#N/A,#N/A,FALSE,"PARECOND"}</definedName>
    <definedName name="luisao">#REF!</definedName>
    <definedName name="ma">#REF!</definedName>
    <definedName name="Macro1">[7]Plan2!$A$1</definedName>
    <definedName name="Macro19">#REF!</definedName>
    <definedName name="Macro3">#REF!</definedName>
    <definedName name="Macro4">#REF!</definedName>
    <definedName name="Macro5">#REF!</definedName>
    <definedName name="macros">[7]Plan2!$A$1</definedName>
    <definedName name="maquina">{#N/A,#N/A,FALSE,"PACCIL";#N/A,#N/A,FALSE,"PAITACAN";#N/A,#N/A,FALSE,"PARECO";#N/A,#N/A,FALSE,"PA62";#N/A,#N/A,FALSE,"PAFINAL";#N/A,#N/A,FALSE,"PARECONF";#N/A,#N/A,FALSE,"PARECOND"}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ria" hidden="1">{"SCH73",#N/A,FALSE,"eva";"SCH74",#N/A,FALSE,"eva";"SCH75",#N/A,FALSE,"eva"}</definedName>
    <definedName name="mary">#REF!</definedName>
    <definedName name="MATRIZ">#REF!</definedName>
    <definedName name="matriz2">#REF!</definedName>
    <definedName name="mbgs">#REF!</definedName>
    <definedName name="me">#REF!</definedName>
    <definedName name="MENU">#REF!</definedName>
    <definedName name="mercadorias" hidden="1">{#N/A,#N/A,FALSE,"PACCIL";#N/A,#N/A,FALSE,"PAITACAN";#N/A,#N/A,FALSE,"PARECO";#N/A,#N/A,FALSE,"PA62";#N/A,#N/A,FALSE,"PAFINAL";#N/A,#N/A,FALSE,"PARECONF";#N/A,#N/A,FALSE,"PARECOND"}</definedName>
    <definedName name="MESTRE">#REF!</definedName>
    <definedName name="MESTRE1">#REF!</definedName>
    <definedName name="mi">#REF!</definedName>
    <definedName name="MM">#REF!</definedName>
    <definedName name="mo">#REF!</definedName>
    <definedName name="Módulo1.Macro2">[39]!Módulo1.Macro2</definedName>
    <definedName name="MONTH">#N/A</definedName>
    <definedName name="MULT">#REF!</definedName>
    <definedName name="MULTIPLICAÇÃO">#REF!</definedName>
    <definedName name="my">#REF!</definedName>
    <definedName name="n">#REF!</definedName>
    <definedName name="nn" hidden="1">{#N/A,#N/A,FALSE,"PACCIL";#N/A,#N/A,FALSE,"PAITACAN";#N/A,#N/A,FALSE,"PARECO";#N/A,#N/A,FALSE,"PA62";#N/A,#N/A,FALSE,"PAFINAL";#N/A,#N/A,FALSE,"PARECONF";#N/A,#N/A,FALSE,"PARECOND"}</definedName>
    <definedName name="Nota_C">#REF!</definedName>
    <definedName name="nuevo">#REF!</definedName>
    <definedName name="NvsASD">"V2001-01-01"</definedName>
    <definedName name="NvsAutoDrillOk">"VY"</definedName>
    <definedName name="NvsElapsedTime">0.00130138888926012</definedName>
    <definedName name="NvsEndTime">36934.6460070602</definedName>
    <definedName name="NvsInstSpec">"%"</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OCF">#REF!</definedName>
    <definedName name="ok">#REF!</definedName>
    <definedName name="oo" hidden="1">{"SCH73",#N/A,FALSE,"eva";"SCH74",#N/A,FALSE,"eva";"SCH75",#N/A,FALSE,"eva"}</definedName>
    <definedName name="ORIGINAL">[13]DIVIN_ARAXA!#REF!</definedName>
    <definedName name="osma">#REF!,#REF!,#REF!,#REF!,#REF!</definedName>
    <definedName name="osma1">#REF!,#REF!,#REF!,#REF!</definedName>
    <definedName name="osma2">#REF!,#REF!,#REF!,#REF!</definedName>
    <definedName name="osma3">#REF!</definedName>
    <definedName name="osma4">#REF!,#REF!,#REF!,#REF!</definedName>
    <definedName name="OTROS">#REF!</definedName>
    <definedName name="otros2">#REF!</definedName>
    <definedName name="Outras">#REF!</definedName>
    <definedName name="Outras_Fev2000">#REF!</definedName>
    <definedName name="Outras_Nov99">#REF!</definedName>
    <definedName name="outros" hidden="1">{#N/A,#N/A,FALSE,"PACCIL";#N/A,#N/A,FALSE,"PAITACAN";#N/A,#N/A,FALSE,"PARECO";#N/A,#N/A,FALSE,"PA62";#N/A,#N/A,FALSE,"PAFINAL";#N/A,#N/A,FALSE,"PARECONF";#N/A,#N/A,FALSE,"PARECOND"}</definedName>
    <definedName name="p">[7]Plan2!$E$17</definedName>
    <definedName name="P_CÁLCULO">#REF!</definedName>
    <definedName name="Parcial">'[33]Transf Pessoal'!#REF!</definedName>
    <definedName name="PAS">#REF!</definedName>
    <definedName name="PASCONSO">#REF!</definedName>
    <definedName name="PASFLB">'[16]A4.2-FLEXIBRAS'!$C$96:$K$149</definedName>
    <definedName name="PASMFL">'[17]A4.4-MARFLEX'!$C$96:$L$149</definedName>
    <definedName name="PASSEAOIL">'[18]A4.6-SEAOIL'!$C$96:$K$149</definedName>
    <definedName name="PASSGM">'[19]A4.3-SIGMA'!$C$96:$J$149</definedName>
    <definedName name="passivo">#REF!</definedName>
    <definedName name="Perc_Real_Imobilização">#REF!</definedName>
    <definedName name="Peru1">#REF!</definedName>
    <definedName name="peru2">#REF!</definedName>
    <definedName name="Peru3">#REF!</definedName>
    <definedName name="peru4">#REF!</definedName>
    <definedName name="Peru5">#REF!</definedName>
    <definedName name="Peru6">#REF!</definedName>
    <definedName name="Peru7">#REF!</definedName>
    <definedName name="PeruD19">#REF!</definedName>
    <definedName name="PLCONSO">#REF!</definedName>
    <definedName name="PLFLB">'[16]A4.2-FLEXIBRAS'!$C$151:$K$238</definedName>
    <definedName name="PLMFL">'[17]A4.4-MARFLEX'!$C$151:$L$238</definedName>
    <definedName name="PLR_Projecao_RM_RG">#REF!</definedName>
    <definedName name="PLSE">'[18]A4.6-SEAOIL'!$C$151:$K$238</definedName>
    <definedName name="PLSEAOIL">'[18]A4.6-SEAOIL'!$C$151:$K$238</definedName>
    <definedName name="PLSGM">'[19]A4.3-SIGMA'!$C$151:$J$238</definedName>
    <definedName name="PMT">#REF!</definedName>
    <definedName name="PMTC">#REF!</definedName>
    <definedName name="pmtcusto">#REF!</definedName>
    <definedName name="PRINT_AREA_MI">#REF!</definedName>
    <definedName name="Print_Area1">[40]N!#REF!</definedName>
    <definedName name="Print_Area2">[41]N!#REF!</definedName>
    <definedName name="printarea2">#REF!</definedName>
    <definedName name="printareami2">#REF!</definedName>
    <definedName name="procura">[7]Plan2!$A$3:$E$26</definedName>
    <definedName name="prova" hidden="1">{#N/A,#N/A,FALSE,"PACCIL";#N/A,#N/A,FALSE,"PAITACAN";#N/A,#N/A,FALSE,"PARECO";#N/A,#N/A,FALSE,"PA62";#N/A,#N/A,FALSE,"PAFINAL";#N/A,#N/A,FALSE,"PARECONF";#N/A,#N/A,FALSE,"PARECOND"}</definedName>
    <definedName name="q">[42]N!#REF!</definedName>
    <definedName name="QTR">[2]CONSOL!#REF!</definedName>
    <definedName name="qw">[43]N!#REF!</definedName>
    <definedName name="rec">#REF!</definedName>
    <definedName name="reco">[0]!reco</definedName>
    <definedName name="recon">#REF!</definedName>
    <definedName name="RECONCILIAÇÃO">#REF!</definedName>
    <definedName name="renato">{#N/A,#N/A,FALSE,"PACCIL";#N/A,#N/A,FALSE,"PAITACAN";#N/A,#N/A,FALSE,"PARECO";#N/A,#N/A,FALSE,"PA62";#N/A,#N/A,FALSE,"PAFINAL";#N/A,#N/A,FALSE,"PARECONF";#N/A,#N/A,FALSE,"PARECOND"}</definedName>
    <definedName name="RES">#REF!</definedName>
    <definedName name="resgate">[7]Plan2!$A$1</definedName>
    <definedName name="resultado">#REF!</definedName>
    <definedName name="RL">#REF!</definedName>
    <definedName name="Roberta" hidden="1">{"SCH44",#N/A,FALSE,"5b5f";"SCH45",#N/A,FALSE,"5b5f"}</definedName>
    <definedName name="rodolfo">#REF!,#REF!,#REF!,#REF!</definedName>
    <definedName name="s">[44]N!#REF!</definedName>
    <definedName name="SALDO" hidden="1">{#N/A,#N/A,FALSE,"FATURARRCABO97 PM";#N/A,#N/A,FALSE,"FATURAMACAU97 PM";#N/A,#N/A,FALSE,"FATURAMOSSORO97 PM";#N/A,#N/A,FALSE,"FATURANORDESTE97 PM "}</definedName>
    <definedName name="salm98" hidden="1">{#N/A,#N/A,FALSE,"FATURAMOSSORO97 (2)";#N/A,#N/A,FALSE,"FATURAMOSSORO97 Qtd.";#N/A,#N/A,FALSE,"FATURAMOSSORO97 PM"}</definedName>
    <definedName name="SALMAC98" hidden="1">{#N/A,#N/A,FALSE,"FATURAMOSSORO97 (2)";#N/A,#N/A,FALSE,"FATURAMOSSORO97 Qtd.";#N/A,#N/A,FALSE,"FATURAMOSSORO97 PM"}</definedName>
    <definedName name="SAPBEXrevision" hidden="1">1</definedName>
    <definedName name="SAPBEXsysID" hidden="1">"BWP"</definedName>
    <definedName name="SAPBEXwbID" hidden="1">"3ILRGHNSVF5WR8OQ0UFEWAKUG"</definedName>
    <definedName name="SEC">#REF!</definedName>
    <definedName name="SECCYG">#REF!</definedName>
    <definedName name="seccyg2">#REF!</definedName>
    <definedName name="SECING">#REF!</definedName>
    <definedName name="secing2">#REF!</definedName>
    <definedName name="SECN">#REF!</definedName>
    <definedName name="secn2">'[8]CONS-GS'!#REF!</definedName>
    <definedName name="si">#REF!</definedName>
    <definedName name="Simulação_PDITA">'[33]Transf Pessoal'!#REF!</definedName>
    <definedName name="solver_lin" hidden="1">0</definedName>
    <definedName name="solver_num" hidden="1">0</definedName>
    <definedName name="solver_opt" hidden="1">#REF!</definedName>
    <definedName name="solver_typ" hidden="1">1</definedName>
    <definedName name="solver_val" hidden="1">0</definedName>
    <definedName name="sonycus">[7]Plan2!$F$1</definedName>
    <definedName name="sonytx">[7]Plan2!$G$1</definedName>
    <definedName name="Subcuenta">#REF!</definedName>
    <definedName name="sucata" hidden="1">{#N/A,#N/A,FALSE,"PACCIL";#N/A,#N/A,FALSE,"PAITACAN";#N/A,#N/A,FALSE,"PARECO";#N/A,#N/A,FALSE,"PA62";#N/A,#N/A,FALSE,"PAFINAL";#N/A,#N/A,FALSE,"PARECONF";#N/A,#N/A,FALSE,"PARECOND"}</definedName>
    <definedName name="t">#REF!</definedName>
    <definedName name="tabela_da_are">#REF!</definedName>
    <definedName name="tabela3">[7]Plan2!$R$2:$T$251</definedName>
    <definedName name="tabela4">[7]Plan2!$R$3:$V$251</definedName>
    <definedName name="tania" hidden="1">{#N/A,#N/A,FALSE,"PACCIL";#N/A,#N/A,FALSE,"PAITACAN";#N/A,#N/A,FALSE,"PARECO";#N/A,#N/A,FALSE,"PA62";#N/A,#N/A,FALSE,"PAFINAL";#N/A,#N/A,FALSE,"PARECONF";#N/A,#N/A,FALSE,"PARECOND"}</definedName>
    <definedName name="TAnterior">#REF!</definedName>
    <definedName name="taxa">#REF!</definedName>
    <definedName name="TBC">[7]Plan2!$AF$3:$AJ$361</definedName>
    <definedName name="TD">'[12]CIF-3'!#REF!,'[12]CIF-3'!#REF!,'[12]CIF-3'!#REF!,'[12]CIF-3'!#REF!</definedName>
    <definedName name="tel">#REF!</definedName>
    <definedName name="TELEMIG209">[13]TELEMIG_209!$B$2:$P$47</definedName>
    <definedName name="tempo">'[12]CIF-3'!$A$1:$I$63,'[12]CIF-3'!#REF!,'[12]CIF-3'!#REF!,'[12]CIF-3'!#REF!,'[12]CIF-3'!#REF!</definedName>
    <definedName name="TEST0">#REF!</definedName>
    <definedName name="TEST1">#REF!</definedName>
    <definedName name="TEST2">[45]Sheet1!#REF!</definedName>
    <definedName name="TEST3">[45]Sheet1!#REF!</definedName>
    <definedName name="TEST4">[45]Sheet1!#REF!</definedName>
    <definedName name="TESTE"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HKEY">#REF!</definedName>
    <definedName name="TESTKEYS">#REF!</definedName>
    <definedName name="TESTVKEY">#REF!</definedName>
    <definedName name="text">[46]FF3!#REF!</definedName>
    <definedName name="tipo">[7]Plan2!$D$12</definedName>
    <definedName name="TODOFI">#REF!,#REF!,#REF!,#REF!</definedName>
    <definedName name="TP">'[12]CIF-3'!#REF!,'[12]CIF-3'!#REF!,'[12]CIF-3'!#REF!,'[12]CIF-3'!#REF!</definedName>
    <definedName name="TRAIL1">[47]EBITRECS!#REF!</definedName>
    <definedName name="trc">#REF!</definedName>
    <definedName name="TRIAL">[47]EBITRECS!$A$2:$R$45</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22" hidden="1">{"SCH29",#N/A,FALSE,"segments";"SCH30",#N/A,FALSE,"segments"}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[47]EBITRECS!#REF!</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[48]EBITRECS!#REF!</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5">'[48]5X3'!#REF!</definedName>
    <definedName name="TRIAL6">'[48]5X3'!#REF!</definedName>
    <definedName name="TRIAL7">'[48]5X3'!#REF!</definedName>
    <definedName name="TRIAL8">'[48]5X3'!#REF!</definedName>
    <definedName name="TRIAL9">'[48]5X3'!#REF!</definedName>
    <definedName name="TTT">#REF!,#REF!,#REF!,#REF!</definedName>
    <definedName name="TUDO">#REF!</definedName>
    <definedName name="TX">#REF!</definedName>
    <definedName name="UN">#REF!</definedName>
    <definedName name="utuy">#REF!</definedName>
    <definedName name="v">[30]Bal032002!#REF!</definedName>
    <definedName name="VALOR">[49]RELATÓRIO_GEREN!#REF!</definedName>
    <definedName name="vendor">[7]Plan2!$C$1</definedName>
    <definedName name="virginia" hidden="1">{#N/A,#N/A,FALSE,"PACCIL";#N/A,#N/A,FALSE,"PAITACAN";#N/A,#N/A,FALSE,"PARECO";#N/A,#N/A,FALSE,"PA62";#N/A,#N/A,FALSE,"PAFINAL";#N/A,#N/A,FALSE,"PARECONF";#N/A,#N/A,FALSE,"PARECOND"}</definedName>
    <definedName name="VISUUBB">[36]!VISUUBB</definedName>
    <definedName name="vol">[7]Plan2!$D$8</definedName>
    <definedName name="Volta">[50]!Volta</definedName>
    <definedName name="w">[51]!Volta</definedName>
    <definedName name="wa">'[12]CIF-3'!#REF!,'[12]CIF-3'!#REF!,'[12]CIF-3'!#REF!,'[12]CIF-3'!#REF!</definedName>
    <definedName name="WAA">#REF!</definedName>
    <definedName name="wac">#REF!</definedName>
    <definedName name="WACA">#REF!,#REF!,#REF!,#REF!</definedName>
    <definedName name="WAFITO">#REF!,#REF!,#REF!,#REF!</definedName>
    <definedName name="WAL">#REF!,#REF!,#REF!,#REF!</definedName>
    <definedName name="wam">#REF!,#REF!,#REF!,#REF!</definedName>
    <definedName name="was">#REF!,#REF!,#REF!,#REF!</definedName>
    <definedName name="WAWA">[52]local!$C$1:$K$21</definedName>
    <definedName name="WCMPNY">#REF!</definedName>
    <definedName name="WJDESC">[38]FLC.COMPL!#REF!</definedName>
    <definedName name="WJJRN">#REF!</definedName>
    <definedName name="WPEROD">#REF!</definedName>
    <definedName name="WPNTR">#REF!</definedName>
    <definedName name="wqw">#REF!</definedName>
    <definedName name="wrn.01." hidden="1">{#N/A,#N/A,FALSE,"1321";#N/A,#N/A,FALSE,"1324";#N/A,#N/A,FALSE,"1333";#N/A,#N/A,FALSE,"1371"}</definedName>
    <definedName name="wrn.1._.REAIS." hidden="1">{#N/A,#N/A,FALSE,"FATURARRCABO97 (2)";#N/A,#N/A,FALSE,"FATURAMACAU97 (2)";#N/A,#N/A,FALSE,"FATURAMOSSORO97 (2)";#N/A,#N/A,FALSE,"CONSOLIDADO97 (2)";#N/A,#N/A,FALSE,"CONSOLIDADO97 NORDESTE"}</definedName>
    <definedName name="wrn.2._.PREÇO._.MÉDIO." hidden="1">{#N/A,#N/A,FALSE,"FATURARRCABO97 PM";#N/A,#N/A,FALSE,"FATURAMACAU97 PM";#N/A,#N/A,FALSE,"FATURAMOSSORO97 PM";#N/A,#N/A,FALSE,"FATURANORDESTE97 PM "}</definedName>
    <definedName name="wrn.3._.QUANTIDADE." hidden="1">{#N/A,#N/A,FALSE,"FATURARRCABO97 Qtd.";#N/A,#N/A,FALSE,"FATURAMACAU97 Qtd.";#N/A,#N/A,FALSE,"FATURAMOSSORO97 Qtd.";#N/A,#N/A,FALSE,"CONSOLIDADO97 Qtd.";#N/A,#N/A,FALSE,"CONSOLIDADO97 Qtd. NORDESTE"}</definedName>
    <definedName name="wrn.4._.ARRAIAL." hidden="1">{#N/A,#N/A,FALSE,"FATURARRCABO97 (2)";#N/A,#N/A,FALSE,"FATURARRCABO97 Qtd.";#N/A,#N/A,FALSE,"FATURARRCABO97 PM"}</definedName>
    <definedName name="wrn.5._.MACAU." hidden="1">{#N/A,#N/A,FALSE,"FATURAMACAU97 (2)";#N/A,#N/A,FALSE,"FATURAMACAU97 Qtd.";#N/A,#N/A,FALSE,"FATURAMACAU97 PM"}</definedName>
    <definedName name="wrn.5BY5." hidden="1">{"SCH44",#N/A,FALSE,"5b5f";"SCH45",#N/A,FALSE,"5b5f"}</definedName>
    <definedName name="wrn.6._.MOSSORÓ." hidden="1">{#N/A,#N/A,FALSE,"FATURAMOSSORO97 (2)";#N/A,#N/A,FALSE,"FATURAMOSSORO97 Qtd.";#N/A,#N/A,FALSE,"FATURAMOSSORO97 PM"}</definedName>
    <definedName name="wrn.7._.CONSOLIDADO." hidden="1">{#N/A,#N/A,FALSE,"CONSOLIDADO97 (2)";#N/A,#N/A,FALSE,"CONSOLIDADO97 Qtd."}</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A._.MENSAL." hidden="1">{#N/A,#N/A,FALSE,"PACCIL";#N/A,#N/A,FALSE,"PAITACAN";#N/A,#N/A,FALSE,"PARECO";#N/A,#N/A,FALSE,"PA62";#N/A,#N/A,FALSE,"PAFINAL";#N/A,#N/A,FALSE,"PARECONF";#N/A,#N/A,FALSE,"PARECOND"}</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otina." hidden="1">{#N/A,#N/A,FALSE,"ind1098"}</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w." hidden="1">{#N/A,#N/A,FALSE,"FLUXO R$";#N/A,#N/A,FALSE,"FLUXO US$";#N/A,#N/A,FALSE,"indices"}</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TRNDT">#REF!</definedName>
    <definedName name="WYEAR">#REF!</definedName>
    <definedName name="x">#REF!</definedName>
    <definedName name="xx">'[33]Transf Pessoal'!#REF!</definedName>
    <definedName name="yr">#REF!</definedName>
    <definedName name="YRS">#REF!</definedName>
  </definedNames>
  <calcPr calcId="191029"/>
  <pivotCaches>
    <pivotCache cacheId="2" r:id="rId6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55" l="1"/>
  <c r="L20" i="55"/>
  <c r="L19" i="55"/>
  <c r="L18" i="55"/>
  <c r="L17" i="55"/>
  <c r="M12" i="55"/>
  <c r="N12" i="55" s="1"/>
  <c r="M11" i="55"/>
  <c r="J11" i="55"/>
  <c r="K11" i="55" s="1"/>
  <c r="I7" i="55"/>
  <c r="I6" i="55"/>
  <c r="I5" i="55"/>
  <c r="I4" i="55"/>
  <c r="E26" i="53" l="1"/>
  <c r="E20" i="53"/>
  <c r="E19" i="53"/>
  <c r="C22" i="53"/>
  <c r="C16" i="53" l="1"/>
  <c r="C28" i="53" s="1"/>
  <c r="E26" i="41" l="1"/>
  <c r="E25" i="41"/>
  <c r="E21" i="41"/>
  <c r="E20" i="41"/>
  <c r="E24" i="53" l="1"/>
  <c r="E24" i="41"/>
  <c r="E6" i="53"/>
  <c r="E6" i="41"/>
  <c r="E16" i="41"/>
  <c r="E15" i="41"/>
  <c r="E21" i="53" l="1"/>
  <c r="E22" i="41"/>
  <c r="E12" i="53"/>
  <c r="E11" i="41"/>
  <c r="E9" i="53"/>
  <c r="E8" i="41"/>
  <c r="E10" i="53"/>
  <c r="E9" i="41"/>
  <c r="E13" i="41"/>
  <c r="E17" i="53"/>
  <c r="E18" i="41"/>
  <c r="E11" i="53" l="1"/>
  <c r="E8" i="53" s="1"/>
  <c r="E10" i="41"/>
  <c r="E5" i="53"/>
  <c r="E4" i="53" s="1"/>
  <c r="E5" i="41"/>
  <c r="E4" i="41" s="1"/>
  <c r="E15" i="16"/>
  <c r="E18" i="16"/>
  <c r="E14" i="53" l="1"/>
  <c r="E22" i="53" l="1"/>
  <c r="E23" i="41"/>
  <c r="E18" i="53"/>
  <c r="E19" i="41"/>
  <c r="E16" i="53" l="1"/>
  <c r="E28" i="53" s="1"/>
  <c r="E17" i="41"/>
  <c r="D13" i="41" l="1"/>
  <c r="D18" i="53"/>
  <c r="D19" i="41"/>
  <c r="F19" i="41" s="1"/>
  <c r="D20" i="53"/>
  <c r="G20" i="53" s="1"/>
  <c r="D21" i="41"/>
  <c r="G21" i="41" s="1"/>
  <c r="D19" i="53"/>
  <c r="D20" i="41"/>
  <c r="F20" i="41" s="1"/>
  <c r="D17" i="53"/>
  <c r="D18" i="41"/>
  <c r="F17" i="53" l="1"/>
  <c r="G19" i="53"/>
  <c r="F19" i="53"/>
  <c r="F18" i="53"/>
  <c r="G18" i="53"/>
  <c r="E23" i="16" l="1"/>
  <c r="C23" i="16"/>
  <c r="C26" i="16" l="1"/>
  <c r="C27" i="16" s="1"/>
  <c r="D18" i="16" l="1"/>
  <c r="D15" i="16"/>
  <c r="C18" i="16"/>
  <c r="C15" i="16" l="1"/>
  <c r="L43" i="38" l="1"/>
  <c r="D18" i="43" l="1"/>
  <c r="C18" i="43"/>
  <c r="B18" i="43"/>
  <c r="G8" i="16" l="1"/>
  <c r="F19" i="38" l="1"/>
  <c r="N40" i="38" s="1"/>
  <c r="P40" i="38" s="1"/>
  <c r="E19" i="38"/>
  <c r="D19" i="38"/>
  <c r="B19" i="38"/>
  <c r="C19" i="38" s="1"/>
  <c r="L40" i="38" s="1"/>
  <c r="F18" i="38"/>
  <c r="N39" i="38" s="1"/>
  <c r="P39" i="38" s="1"/>
  <c r="E18" i="38"/>
  <c r="D18" i="38"/>
  <c r="B18" i="38"/>
  <c r="C18" i="38" s="1"/>
  <c r="L39" i="38" s="1"/>
  <c r="F17" i="38"/>
  <c r="N38" i="38" s="1"/>
  <c r="P38" i="38" s="1"/>
  <c r="E17" i="38"/>
  <c r="D17" i="38"/>
  <c r="B17" i="38"/>
  <c r="C17" i="38" s="1"/>
  <c r="L38" i="38" s="1"/>
  <c r="F14" i="38"/>
  <c r="E14" i="38"/>
  <c r="D14" i="38"/>
  <c r="B14" i="38"/>
  <c r="F13" i="38"/>
  <c r="E13" i="38"/>
  <c r="D13" i="38"/>
  <c r="C13" i="38"/>
  <c r="B13" i="38"/>
  <c r="F12" i="38"/>
  <c r="E12" i="38"/>
  <c r="D12" i="38"/>
  <c r="C12" i="38"/>
  <c r="B12" i="38"/>
  <c r="F11" i="38"/>
  <c r="E11" i="38"/>
  <c r="D11" i="38"/>
  <c r="C11" i="38"/>
  <c r="B11" i="38"/>
  <c r="F9" i="38"/>
  <c r="E9" i="38"/>
  <c r="D9" i="38"/>
  <c r="C9" i="38"/>
  <c r="B9" i="38"/>
  <c r="F8" i="38"/>
  <c r="E8" i="38"/>
  <c r="D8" i="38"/>
  <c r="C8" i="38"/>
  <c r="B8" i="38"/>
  <c r="H19" i="38" l="1"/>
  <c r="E10" i="38"/>
  <c r="H12" i="38"/>
  <c r="H8" i="38"/>
  <c r="H11" i="38"/>
  <c r="C10" i="38"/>
  <c r="H9" i="38"/>
  <c r="H18" i="38"/>
  <c r="C14" i="38"/>
  <c r="H17" i="38"/>
  <c r="B10" i="38"/>
  <c r="F10" i="38"/>
  <c r="D10" i="38"/>
  <c r="G12" i="16" l="1"/>
  <c r="G13" i="16" l="1"/>
  <c r="E11" i="16"/>
  <c r="D11" i="16"/>
  <c r="G9" i="16"/>
  <c r="F13" i="41"/>
  <c r="D25" i="41" l="1"/>
  <c r="E17" i="16"/>
  <c r="E21" i="16"/>
  <c r="D26" i="53"/>
  <c r="G26" i="53" s="1"/>
  <c r="D21" i="53"/>
  <c r="D22" i="41"/>
  <c r="F18" i="41"/>
  <c r="D17" i="16"/>
  <c r="D21" i="16"/>
  <c r="G10" i="16"/>
  <c r="G15" i="16"/>
  <c r="C11" i="16"/>
  <c r="F26" i="53" l="1"/>
  <c r="G22" i="41"/>
  <c r="G21" i="53"/>
  <c r="D24" i="53"/>
  <c r="D24" i="41"/>
  <c r="F24" i="41" s="1"/>
  <c r="C21" i="16"/>
  <c r="C17" i="16"/>
  <c r="G25" i="41"/>
  <c r="G11" i="16"/>
  <c r="G18" i="16"/>
  <c r="G24" i="53" l="1"/>
  <c r="F24" i="53"/>
  <c r="G17" i="16"/>
  <c r="G21" i="16"/>
  <c r="D16" i="41" l="1"/>
  <c r="G16" i="41" s="1"/>
  <c r="D10" i="53" l="1"/>
  <c r="D9" i="41"/>
  <c r="D12" i="53"/>
  <c r="D11" i="41"/>
  <c r="F11" i="41" s="1"/>
  <c r="G13" i="41"/>
  <c r="G19" i="41"/>
  <c r="D26" i="41" l="1"/>
  <c r="F26" i="41" s="1"/>
  <c r="D5" i="53"/>
  <c r="D5" i="41"/>
  <c r="G5" i="41" s="1"/>
  <c r="D9" i="53"/>
  <c r="D8" i="41"/>
  <c r="G9" i="41"/>
  <c r="F9" i="41"/>
  <c r="D23" i="41"/>
  <c r="D6" i="53"/>
  <c r="D6" i="41"/>
  <c r="F6" i="41" s="1"/>
  <c r="D11" i="53"/>
  <c r="D10" i="41"/>
  <c r="F12" i="53"/>
  <c r="G12" i="53"/>
  <c r="F10" i="53"/>
  <c r="G10" i="53"/>
  <c r="G24" i="41"/>
  <c r="G20" i="41"/>
  <c r="G11" i="41"/>
  <c r="E7" i="41"/>
  <c r="E12" i="41" s="1"/>
  <c r="E14" i="41" s="1"/>
  <c r="E27" i="41" s="1"/>
  <c r="G26" i="41"/>
  <c r="F16" i="41"/>
  <c r="F11" i="53" l="1"/>
  <c r="G11" i="53"/>
  <c r="F9" i="53"/>
  <c r="D8" i="53"/>
  <c r="G9" i="53"/>
  <c r="D4" i="41"/>
  <c r="F5" i="41"/>
  <c r="D15" i="41"/>
  <c r="F15" i="41" s="1"/>
  <c r="D22" i="53"/>
  <c r="F23" i="41"/>
  <c r="G23" i="41"/>
  <c r="D17" i="41"/>
  <c r="F5" i="53"/>
  <c r="G5" i="53"/>
  <c r="D4" i="53"/>
  <c r="G8" i="41"/>
  <c r="D7" i="41"/>
  <c r="F7" i="41" s="1"/>
  <c r="F8" i="41"/>
  <c r="F10" i="41"/>
  <c r="G10" i="41"/>
  <c r="F6" i="53"/>
  <c r="G6" i="53"/>
  <c r="E20" i="16"/>
  <c r="E19" i="16"/>
  <c r="E16" i="16"/>
  <c r="G6" i="41"/>
  <c r="C20" i="16"/>
  <c r="D8" i="46" s="1"/>
  <c r="D20" i="16"/>
  <c r="F8" i="46" s="1"/>
  <c r="D19" i="16"/>
  <c r="F7" i="46" s="1"/>
  <c r="D16" i="16"/>
  <c r="F6" i="46" s="1"/>
  <c r="C16" i="16"/>
  <c r="C19" i="16"/>
  <c r="D7" i="46" s="1"/>
  <c r="L27" i="38"/>
  <c r="K44" i="38" s="1"/>
  <c r="F8" i="53" l="1"/>
  <c r="G8" i="53"/>
  <c r="F17" i="41"/>
  <c r="G17" i="41"/>
  <c r="D12" i="41"/>
  <c r="G4" i="41"/>
  <c r="F4" i="41"/>
  <c r="D14" i="53"/>
  <c r="G4" i="53"/>
  <c r="F4" i="53"/>
  <c r="G22" i="53"/>
  <c r="F22" i="53"/>
  <c r="D16" i="53"/>
  <c r="H8" i="46"/>
  <c r="H7" i="46"/>
  <c r="L28" i="38"/>
  <c r="K45" i="38" s="1"/>
  <c r="N28" i="38"/>
  <c r="L45" i="38" s="1"/>
  <c r="N45" i="38" s="1"/>
  <c r="L29" i="38"/>
  <c r="K46" i="38" s="1"/>
  <c r="F9" i="46"/>
  <c r="G16" i="16"/>
  <c r="D6" i="46"/>
  <c r="D9" i="46"/>
  <c r="N29" i="38"/>
  <c r="L46" i="38" s="1"/>
  <c r="N27" i="38"/>
  <c r="L44" i="38" s="1"/>
  <c r="G7" i="41"/>
  <c r="G19" i="16"/>
  <c r="F10" i="46"/>
  <c r="G20" i="16"/>
  <c r="F16" i="53" l="1"/>
  <c r="G16" i="53"/>
  <c r="D28" i="53"/>
  <c r="F14" i="53"/>
  <c r="G14" i="53"/>
  <c r="D14" i="41"/>
  <c r="D27" i="41" s="1"/>
  <c r="F12" i="41"/>
  <c r="D10" i="46"/>
  <c r="H6" i="46"/>
  <c r="N44" i="38"/>
  <c r="N46" i="38" s="1"/>
  <c r="N48" i="38" s="1"/>
  <c r="H9" i="46"/>
  <c r="N30" i="38"/>
  <c r="L47" i="38" s="1"/>
  <c r="L30" i="38"/>
  <c r="K47" i="38" s="1"/>
  <c r="L31" i="38"/>
  <c r="N31" i="38"/>
  <c r="G28" i="53" l="1"/>
  <c r="F28" i="53"/>
  <c r="F14" i="41"/>
  <c r="G12" i="41"/>
  <c r="F27" i="41" l="1"/>
  <c r="G27" i="4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chele\DFCT\Balanço\Balanço 2017\Balanço 2017.mdb" keepAlive="1" name="Balanço 2015 Demonstrações 2015 por dependência" type="5" refreshedVersion="5" background="1" saveData="1">
    <dbPr connection="Provider=Microsoft.ACE.OLEDB.12.0;User ID=Admin;Data Source=D:\Michele\DFCT\Balanço\Balanço 2017\Balanço 2017.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emonstrações 2016 por dependência" commandType="3"/>
  </connection>
  <connection id="2" xr16:uid="{00000000-0015-0000-FFFF-FFFF01000000}" sourceFile="J:\ARQUIVOS COMPARTILHADOS\DF\DFCO\COAD\17. Encerramento Resultado Anual\2018\Balanço 2018.mdb.mdb" keepAlive="1" name="Balanço 2017" type="5" refreshedVersion="6" background="1" saveData="1">
    <dbPr connection="Provider=Microsoft.ACE.OLEDB.12.0;User ID=Admin;Data Source=C:\Banco de Dados\2023\Balanço 2018.mdb.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sultado mensal 2019" commandType="3"/>
  </connection>
  <connection id="3" xr16:uid="{00000000-0015-0000-FFFF-FFFF02000000}" sourceFile="D:\Michele\DFCT\Balanço\Balanço 2012\Lucratividade.mdb" odcFile="D:\Users\I9552191\Documents\Minhas fontes de dados\Lucratividade Margem Operacional por dependencia custo.odc" keepAlive="1" name="Lucratividade Margem Operacional por dependencia custo" type="5" refreshedVersion="0">
    <dbPr connection="Provider=Microsoft.ACE.OLEDB.12.0;User ID=Admin;Data Source=D:\Michele\DFCT\Balanço\Balanço 2012\Lucratividade.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Margem Operacional por dependencia custo" commandType="3"/>
  </connection>
  <connection id="4" xr16:uid="{00000000-0015-0000-FFFF-FFFF03000000}" sourceFile="D:\Michele\DFCT\Balanço\Balanço 2011\Lucratividade.mdb" odcFile="D:\Users\I9552191\Documents\Minhas fontes de dados\Lucratividade Receita por aeroporto.odc" keepAlive="1" name="Lucratividade Receita por aeroporto" type="5" refreshedVersion="0">
    <dbPr connection="Provider=Microsoft.ACE.OLEDB.12.0;Password=&quot;&quot;;User ID=Admin;Data Source=D:\Michele\DFCT\Balanço\Balanço 2011\Lucratividade.mdb;Mode=ReadWrite;Extended Properties=&quot;&quot;;Jet OLEDB:System database=&quot;&quot;;Jet OLEDB:Registry Path=&quot;&quot;;Jet OLEDB:Database Password=&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Receita por aeroporto" commandType="3"/>
  </connection>
  <connection id="5" xr16:uid="{00000000-0015-0000-FFFF-FFFF04000000}" sourceFile="J:\ARQUIVOS COMPARTILHADOS\DF\DFCO\COAD\17. Encerramento Resultado Anual\2018\Balanço 2018.mdb.mdb" keepAlive="1" name="Resultado por dependencia Realizado 2013 por dependencia" type="5" refreshedVersion="6" background="1" saveData="1">
    <dbPr connection="Provider=Microsoft.ACE.OLEDB.12.0;User ID=Admin;Data Source=J:\ARQUIVOS COMPARTILHADOS\DF\DFCO\COAD\17. Encerramento Resultado Anual\2020\Balanço 2018.mdb.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emonstrações 2019 por dependência com custo" commandType="3"/>
  </connection>
  <connection id="6" xr16:uid="{00000000-0015-0000-FFFF-FFFF05000000}" sourceFile="D:\Michele\DFCT\Balanço\Balanço 2014\Resultado por dependencia.mdb" odcFile="D:\Users\I9552191\Documents\Minhas fontes de dados\Resultado por dependencia RESULTADO COM CUSTO.odc" keepAlive="1" name="Resultado por dependencia RESULTADO COM CUSTO" type="5" refreshedVersion="5">
    <dbPr connection="Provider=Microsoft.ACE.OLEDB.12.0;User ID=Admin;Data Source=D:\Michele\DFCT\Balanço\Balanço 2014\Resultado por dependencia.mdb;Mode=Read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SULTADO COM CUSTO" commandType="3"/>
  </connection>
</connections>
</file>

<file path=xl/sharedStrings.xml><?xml version="1.0" encoding="utf-8"?>
<sst xmlns="http://schemas.openxmlformats.org/spreadsheetml/2006/main" count="343" uniqueCount="264">
  <si>
    <t>BENEFÍCIOS</t>
  </si>
  <si>
    <t>CONCESSÃO DE ÁREAS</t>
  </si>
  <si>
    <t>ENCARGOS</t>
  </si>
  <si>
    <t>EXPLORAÇÃO DE SERVIÇOS</t>
  </si>
  <si>
    <t>FORMAÇÃO PROFISSIONAL</t>
  </si>
  <si>
    <t>MATERIAIS DE CONSUMO</t>
  </si>
  <si>
    <t>PDIN</t>
  </si>
  <si>
    <t>PERMANÊNCIA</t>
  </si>
  <si>
    <t>POUSO DOMÉSTICO</t>
  </si>
  <si>
    <t>POUSO INTERNACIONAL</t>
  </si>
  <si>
    <t>RECEITAS EVENTUAIS</t>
  </si>
  <si>
    <t>SALÁRIOS</t>
  </si>
  <si>
    <t>SERVIÇOS DE TERCEIROS - Despesas Gerais</t>
  </si>
  <si>
    <t>SERVIÇOS DE TERCEIROS - Serv. Contratados</t>
  </si>
  <si>
    <t>TRIBUTOS</t>
  </si>
  <si>
    <t>TRIBUTOS - PASEP COFINS</t>
  </si>
  <si>
    <t>UTILIDADES E SERVIÇOS PÚBLICOS</t>
  </si>
  <si>
    <t>Total Geral</t>
  </si>
  <si>
    <t>Dependencia</t>
  </si>
  <si>
    <t>Descrição</t>
  </si>
  <si>
    <t>Unidade</t>
  </si>
  <si>
    <t>R$</t>
  </si>
  <si>
    <t>AER mil</t>
  </si>
  <si>
    <t>TON mil</t>
  </si>
  <si>
    <t>PASSAGEIROS</t>
  </si>
  <si>
    <t>2015</t>
  </si>
  <si>
    <t>a) Receitas Operacionais</t>
  </si>
  <si>
    <t>b) Despesas Operacionais</t>
  </si>
  <si>
    <t>Lucro/Prejuízo Líquido do Exercício</t>
  </si>
  <si>
    <t>Movimento Operacional</t>
  </si>
  <si>
    <t>. Passageiros</t>
  </si>
  <si>
    <t>PAX mm</t>
  </si>
  <si>
    <t>. Carga Aérea</t>
  </si>
  <si>
    <t>. Aeronaves</t>
  </si>
  <si>
    <t>Empregados Total (Média anual)</t>
  </si>
  <si>
    <t>Unt.</t>
  </si>
  <si>
    <t xml:space="preserve">Produtividade </t>
  </si>
  <si>
    <t xml:space="preserve"> . Passageiros por Força de Trabalho</t>
  </si>
  <si>
    <t>PAX mil</t>
  </si>
  <si>
    <t xml:space="preserve"> . Passageiros por Empregado Orgânico</t>
  </si>
  <si>
    <r>
      <t xml:space="preserve"> . Receita Operacional por WLU </t>
    </r>
    <r>
      <rPr>
        <vertAlign val="superscript"/>
        <sz val="10"/>
        <color theme="1"/>
        <rFont val="Calibri"/>
        <family val="2"/>
        <scheme val="minor"/>
      </rPr>
      <t>(1)</t>
    </r>
  </si>
  <si>
    <t xml:space="preserve"> . Despesa Operacional por WLU</t>
  </si>
  <si>
    <t xml:space="preserve"> . WLU por Força de Trabalho</t>
  </si>
  <si>
    <t>mil</t>
  </si>
  <si>
    <t>(1) Work Load Unit - WLU (1 Passageiro ou 100 kg de carga)</t>
  </si>
  <si>
    <t>Margem EBITDA</t>
  </si>
  <si>
    <t>Investimentos</t>
  </si>
  <si>
    <t>Jan</t>
  </si>
  <si>
    <t>Fev</t>
  </si>
  <si>
    <t>Abr</t>
  </si>
  <si>
    <t>Mai</t>
  </si>
  <si>
    <t>Jun</t>
  </si>
  <si>
    <t>Jul</t>
  </si>
  <si>
    <t>Ago</t>
  </si>
  <si>
    <t>Set</t>
  </si>
  <si>
    <t>Out</t>
  </si>
  <si>
    <t>Nov</t>
  </si>
  <si>
    <t>Dez</t>
  </si>
  <si>
    <t>n.m.</t>
  </si>
  <si>
    <t>2016</t>
  </si>
  <si>
    <t xml:space="preserve"> . WLU (Work Load Unit)</t>
  </si>
  <si>
    <t>Milhões</t>
  </si>
  <si>
    <t>Realizado</t>
  </si>
  <si>
    <t>Destaques Operacionais - Infraero Consolidado</t>
  </si>
  <si>
    <t>Var.% (2017/2016)</t>
  </si>
  <si>
    <t>Saldo Inicial</t>
  </si>
  <si>
    <t>Geração de Caixa</t>
  </si>
  <si>
    <t>Aporte de Capital</t>
  </si>
  <si>
    <t>Saldo de Caixa Próprio Disponível</t>
  </si>
  <si>
    <t>Entradas</t>
  </si>
  <si>
    <t>Saídas</t>
  </si>
  <si>
    <t>2017</t>
  </si>
  <si>
    <t>Realizado 2016</t>
  </si>
  <si>
    <t xml:space="preserve">Receitas Operacionais </t>
  </si>
  <si>
    <t xml:space="preserve">Despesas Operacionais </t>
  </si>
  <si>
    <t xml:space="preserve">Total </t>
  </si>
  <si>
    <t xml:space="preserve">EFETIVO 1  </t>
  </si>
  <si>
    <t>EFETIVO 2</t>
  </si>
  <si>
    <t>Efetivo</t>
  </si>
  <si>
    <t>n.m</t>
  </si>
  <si>
    <t>DESTAQUES</t>
  </si>
  <si>
    <t>(R$ Milhões)</t>
  </si>
  <si>
    <t>Decrição</t>
  </si>
  <si>
    <t>Orçado</t>
  </si>
  <si>
    <t>Var. %</t>
  </si>
  <si>
    <t>No ano</t>
  </si>
  <si>
    <t>Até o mês</t>
  </si>
  <si>
    <t>(2017/16)</t>
  </si>
  <si>
    <t>a) Destaques Financeiros (Em milhões)</t>
  </si>
  <si>
    <t>Receitas Operacionais</t>
  </si>
  <si>
    <t>Despesas Operacionais</t>
  </si>
  <si>
    <t>Resultado Recorrente</t>
  </si>
  <si>
    <t>Lucro/Prejuízo Líquido antes de OBU</t>
  </si>
  <si>
    <t>EBITDA</t>
  </si>
  <si>
    <t xml:space="preserve">b) Destaques Operacionais </t>
  </si>
  <si>
    <t>Movimento de Aeronaves (Em mil)</t>
  </si>
  <si>
    <t>Movimento de Passageiros (Em milhões)</t>
  </si>
  <si>
    <t>Movimento de Cargas (Em mil Ton.)</t>
  </si>
  <si>
    <r>
      <rPr>
        <b/>
        <sz val="8"/>
        <rFont val="Calibri"/>
        <family val="2"/>
      </rPr>
      <t>Fonte Dados Operacionais:</t>
    </r>
    <r>
      <rPr>
        <sz val="8"/>
        <rFont val="Calibri"/>
        <family val="2"/>
      </rPr>
      <t xml:space="preserve"> Opnet e Logistica de Carga</t>
    </r>
  </si>
  <si>
    <t xml:space="preserve">Quadro Resumo </t>
  </si>
  <si>
    <t xml:space="preserve">  Margem EBITDA (%)</t>
  </si>
  <si>
    <t xml:space="preserve">Operacionais </t>
  </si>
  <si>
    <t>Orçado        2017</t>
  </si>
  <si>
    <t xml:space="preserve">  Movimento de Aeronaves (Em mil)</t>
  </si>
  <si>
    <t xml:space="preserve">  Movimento de Passageiros (Em milhões)</t>
  </si>
  <si>
    <t xml:space="preserve">  Movimento de Cargas (Em mil Ton.)</t>
  </si>
  <si>
    <t>Realizado     2017</t>
  </si>
  <si>
    <t>Realizado       2016</t>
  </si>
  <si>
    <t xml:space="preserve"> . Terceirizados  </t>
  </si>
  <si>
    <t xml:space="preserve"> . Orgânicos *</t>
  </si>
  <si>
    <t xml:space="preserve">*Números apresentação RH </t>
  </si>
  <si>
    <t xml:space="preserve">Cedidos </t>
  </si>
  <si>
    <t xml:space="preserve">Terceirizados </t>
  </si>
  <si>
    <t xml:space="preserve"> . Receita Operacional por Empregado</t>
  </si>
  <si>
    <t xml:space="preserve">Consolidado  - Indicadores </t>
  </si>
  <si>
    <t xml:space="preserve">EBITDA </t>
  </si>
  <si>
    <t xml:space="preserve">Resultado Recorrente </t>
  </si>
  <si>
    <t xml:space="preserve">Descrição </t>
  </si>
  <si>
    <t>c) Resultado Operacional Recorrente</t>
  </si>
  <si>
    <t>d) Depreciação (Bens Próprios)</t>
  </si>
  <si>
    <t>e) Resultado Operacional Bruto</t>
  </si>
  <si>
    <t>f) Resultado Financeiro</t>
  </si>
  <si>
    <t>g) Receitas Eventuais</t>
  </si>
  <si>
    <t>i) PASEP/COFINS/Outros</t>
  </si>
  <si>
    <t>j) Prog. Incentivo Transf. Aposentadoria - PDITA</t>
  </si>
  <si>
    <t>l) Resultado não Recorrente</t>
  </si>
  <si>
    <t>Mar</t>
  </si>
  <si>
    <t xml:space="preserve">4º Trimestre </t>
  </si>
  <si>
    <t xml:space="preserve">3º Trimestre </t>
  </si>
  <si>
    <t>2º Trimestre</t>
  </si>
  <si>
    <t>1º Trimestre</t>
  </si>
  <si>
    <t>resultado recorrente novo</t>
  </si>
  <si>
    <t>receita operacional nova</t>
  </si>
  <si>
    <t xml:space="preserve"> Indicadores de Balanço </t>
  </si>
  <si>
    <t>LIQUIDEZ</t>
  </si>
  <si>
    <t xml:space="preserve">  Liquidez Corrente</t>
  </si>
  <si>
    <t xml:space="preserve">  Liquidez Imediata</t>
  </si>
  <si>
    <t xml:space="preserve">  Liquidez Geral</t>
  </si>
  <si>
    <t>RENTABILIDADE</t>
  </si>
  <si>
    <t xml:space="preserve">  Margem Líquida</t>
  </si>
  <si>
    <t>Análise</t>
  </si>
  <si>
    <t>Aumento devido a disponibilidade de caixa de 2017 de R$ 1.058,5 milhões.</t>
  </si>
  <si>
    <t>Em 2016, a INFRAERO não teria como arcar com todas as obrigações, porém, em 2017, com aumento da disponibilidade de caixa, créditos tributários para compensação e, principalmente, em função da integralização do capital que constava no AFAC, tal situação foi sanada.</t>
  </si>
  <si>
    <t xml:space="preserve"> Indicadores de  Desempenho</t>
  </si>
  <si>
    <t xml:space="preserve">Receita Operacional por Empregado </t>
  </si>
  <si>
    <t>Receita Operacional por WLU (*)</t>
  </si>
  <si>
    <t>Despesa Operacional por WLU (*)</t>
  </si>
  <si>
    <t>A margem obtida em 2017 foi inferior a de 2016, tendo em vista, o aumento do prejuízo liquido em função da Equivalência Patrimonial de R$ 1.189,8 milhões e do prejuízo de R$ 178,0 milhões da atividade de Navegação Aérea.</t>
  </si>
  <si>
    <t>Liquidez 31% superior a 2016 devido aumento na disponibilidade de caixa e de créditos tributários  para compensação do Programa Especial de Regularização Tributária - PERT.</t>
  </si>
  <si>
    <t>Var.% (2018/17)</t>
  </si>
  <si>
    <t>2018</t>
  </si>
  <si>
    <t>Orçado 2018</t>
  </si>
  <si>
    <t>Realizado 2018</t>
  </si>
  <si>
    <t>Var.% (2018/18)</t>
  </si>
  <si>
    <t xml:space="preserve">      Aeroportuárias </t>
  </si>
  <si>
    <t xml:space="preserve">      Comerciais </t>
  </si>
  <si>
    <t xml:space="preserve">       Pessoal </t>
  </si>
  <si>
    <t xml:space="preserve">       Material de Consumo </t>
  </si>
  <si>
    <t xml:space="preserve">       Serviços de Terceiros </t>
  </si>
  <si>
    <t xml:space="preserve">       Utilidades e Serviços Públicos </t>
  </si>
  <si>
    <t xml:space="preserve">       Conting. Trabalhistas/Cíveis/Adminitrativas</t>
  </si>
  <si>
    <t xml:space="preserve">       Perdas/Ganhos Equivalência Patrimonial</t>
  </si>
  <si>
    <t xml:space="preserve">       Despesas Benefício Pós Emprego </t>
  </si>
  <si>
    <t xml:space="preserve">       Redução Valor Recuperável (impairment)</t>
  </si>
  <si>
    <t xml:space="preserve">       Provisão Compensação Tributária</t>
  </si>
  <si>
    <t xml:space="preserve">       Outras </t>
  </si>
  <si>
    <t xml:space="preserve">h) Provisões, Cancelamentos, Equivalência e Outras Despesas </t>
  </si>
  <si>
    <t>Realizado 2017 Ajustado*</t>
  </si>
  <si>
    <t>m) Lucro/Prejuízo Líquido do Exercício</t>
  </si>
  <si>
    <t>e) PASEP/COFINS/Outros</t>
  </si>
  <si>
    <t xml:space="preserve">d) Provisões, Cancelamentos, Equivalência e Outras Despesas/Receitas </t>
  </si>
  <si>
    <t xml:space="preserve">       Outras Receitas/Despesas</t>
  </si>
  <si>
    <t xml:space="preserve">f) Dispêndio com Infraestrutura </t>
  </si>
  <si>
    <t>g) Lucro/Prejuízo Líquido do Exercício</t>
  </si>
  <si>
    <t>Indicadores de Liquidez</t>
  </si>
  <si>
    <t xml:space="preserve">
2018</t>
  </si>
  <si>
    <t>Liquidez Imediata</t>
  </si>
  <si>
    <t>Disponível / PC</t>
  </si>
  <si>
    <t>Liquidez Geral</t>
  </si>
  <si>
    <t>AC + RLP/PC+PNC</t>
  </si>
  <si>
    <t>Liquidez Corrente</t>
  </si>
  <si>
    <t>AC/PC</t>
  </si>
  <si>
    <t>Liquidez Seca</t>
  </si>
  <si>
    <t>AC-Estoque/PC</t>
  </si>
  <si>
    <t>Indicadores de Endividamento</t>
  </si>
  <si>
    <t>Endividamente Geral</t>
  </si>
  <si>
    <t>EG = (Capital de Terceiros / Ativos) x 100</t>
  </si>
  <si>
    <t>Não fecha com cálculo da CGU</t>
  </si>
  <si>
    <t>Participação Capital de Terceiros</t>
  </si>
  <si>
    <t>Participação do Capital de Terceiros (PCT):  PCT = { (PC + PNC) / PL } x 100 </t>
  </si>
  <si>
    <t>Composição do Endividamente</t>
  </si>
  <si>
    <t>CE = [Passivo de curto prazo / (Passivo de longo prazo + Passivo de curto prazo)] x 100</t>
  </si>
  <si>
    <t>Indicadores de Rentabilidade e Lucratividade</t>
  </si>
  <si>
    <t>Margem Bruta</t>
  </si>
  <si>
    <t>MB = (Lucro Bruto / Vendas Líquidas) x 100</t>
  </si>
  <si>
    <t>Margem Operacional</t>
  </si>
  <si>
    <t>MB = (Lucro Operacional / Vendas Líquidas) x 100</t>
  </si>
  <si>
    <t>Margem Líquida</t>
  </si>
  <si>
    <t>ML = (Lucro Líquido / Vendas Líquidas) x 100</t>
  </si>
  <si>
    <t>Rentabilidade do Ativo</t>
  </si>
  <si>
    <t>RA = (Lucro Líquido / AT) x 100</t>
  </si>
  <si>
    <t>Rentabilidade do PL</t>
  </si>
  <si>
    <t>RPL = (Lucro Líquido / PL) x 100</t>
  </si>
  <si>
    <t xml:space="preserve">Análise </t>
  </si>
  <si>
    <t>Indicador</t>
  </si>
  <si>
    <t>Indicadore</t>
  </si>
  <si>
    <t xml:space="preserve">Deposito Judicial </t>
  </si>
  <si>
    <t>Crescimento real dos salários</t>
  </si>
  <si>
    <t>0,00% a.a.</t>
  </si>
  <si>
    <t>Crescimento real dos benefícios</t>
  </si>
  <si>
    <t>Taxa de juros de desconto atuarial anual - nominal</t>
  </si>
  <si>
    <t>Método atuarial de financiamento</t>
  </si>
  <si>
    <t>Crédito unitário projetado</t>
  </si>
  <si>
    <t>Regime financeiro</t>
  </si>
  <si>
    <t>Capitalização</t>
  </si>
  <si>
    <t>3,96% a.a. conforme a mediana da expectativa de mercado apresentada no Relatório FOCUS de 29/12/2017 para o IPCA em 2018.</t>
  </si>
  <si>
    <t>Tábua de mortalidade geral</t>
  </si>
  <si>
    <t>Tábua AT-2000 M&amp;F</t>
  </si>
  <si>
    <t>Tábua de mortalidade de inválidos</t>
  </si>
  <si>
    <t>Winklevoss</t>
  </si>
  <si>
    <t>Tábua de entrada em invalidez</t>
  </si>
  <si>
    <t>N/A</t>
  </si>
  <si>
    <t>Tábua de morbidez</t>
  </si>
  <si>
    <t>Tábua de rotatividade (Turnover)</t>
  </si>
  <si>
    <t>-Até 30 anos: 2,5% a.a.</t>
  </si>
  <si>
    <t>-De 31 a 40 anos: 1,0% a.a.</t>
  </si>
  <si>
    <t>-De 41 a 58 anos: 0,5% a.a.</t>
  </si>
  <si>
    <t>2,00% a.a.</t>
  </si>
  <si>
    <t>Expectativa de Inflação</t>
  </si>
  <si>
    <t>9,62% a.a.</t>
  </si>
  <si>
    <t>Taxa de juros real de desconto atuarial anual - real</t>
  </si>
  <si>
    <t>5,44% a.a.</t>
  </si>
  <si>
    <t>-A partir de 59 anos: nula</t>
  </si>
  <si>
    <r>
      <t>HCCTR (</t>
    </r>
    <r>
      <rPr>
        <i/>
        <sz val="9"/>
        <color theme="1"/>
        <rFont val="Arial"/>
        <family val="2"/>
      </rPr>
      <t>Health Care Cost Trend Rate</t>
    </r>
    <r>
      <rPr>
        <sz val="9"/>
        <color theme="1"/>
        <rFont val="Arial"/>
        <family val="2"/>
      </rPr>
      <t>)*</t>
    </r>
  </si>
  <si>
    <t>3,0% a.a. (real)</t>
  </si>
  <si>
    <t>Composição familiar para custo de pensão (participantes/aposentados)</t>
  </si>
  <si>
    <t>Foi considerada a composição familiar real, conforme banco de dados fornecido pela empresa com os titulares e dependentes no plano, sendo que, conforme disposto no regulamento, somente os titulares e seus cônjuges tem direito a permanecer no plano após a aposentadoria</t>
  </si>
  <si>
    <t xml:space="preserve"> Janeiro</t>
  </si>
  <si>
    <t>Fevereiro</t>
  </si>
  <si>
    <t>Março</t>
  </si>
  <si>
    <t>Abril</t>
  </si>
  <si>
    <t>Maio</t>
  </si>
  <si>
    <t>Junho</t>
  </si>
  <si>
    <t>Julho</t>
  </si>
  <si>
    <t>Agosto</t>
  </si>
  <si>
    <t>Setembro</t>
  </si>
  <si>
    <t>Outubro</t>
  </si>
  <si>
    <t>Novembro</t>
  </si>
  <si>
    <t>Ano</t>
  </si>
  <si>
    <t xml:space="preserve">Superintendência de Controladoria </t>
  </si>
  <si>
    <t>Diretoria de Finanças e Novos Negócios</t>
  </si>
  <si>
    <t>Receita/Despesa</t>
  </si>
  <si>
    <t xml:space="preserve">  Total</t>
  </si>
  <si>
    <t>DEPRECIAÇÕES E AMORTIZACOES</t>
  </si>
  <si>
    <t>PERDAS IMOBILIZADO</t>
  </si>
  <si>
    <t>OBU-APORTE</t>
  </si>
  <si>
    <t>Aeroportos de Jacarepaguá e Campo de Marte</t>
  </si>
  <si>
    <t>NOVOS SERVIÇOS</t>
  </si>
  <si>
    <t>Dezembro</t>
  </si>
  <si>
    <t>Período: 2019 a junho/2023</t>
  </si>
  <si>
    <t>EMBARQUE DOMÉSTICO</t>
  </si>
  <si>
    <t>NAVEGAÇÃO AÉREA</t>
  </si>
  <si>
    <t>(Tudo)</t>
  </si>
  <si>
    <t>411050016 - EMBARQUE DOMÉSTICO - FATURADA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</si>
</sst>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Red]\(#,##0.00\)"/>
    <numFmt numFmtId="165" formatCode="_(* #,##0.00_);_(* \(#,##0.00\);_(* &quot;-&quot;??_);_(@_)"/>
    <numFmt numFmtId="166" formatCode="_(* #,##0.0_);_(* \(#,##0.0\);_(* &quot;-&quot;??_);_(@_)"/>
    <numFmt numFmtId="167" formatCode="_-* #,##0.0_-;\-* #,##0.0_-;_-* &quot;-&quot;??_-;_-@_-"/>
    <numFmt numFmtId="168" formatCode="_(* #,##0_);_(* \(#,##0\);_(* &quot;-&quot;??_);_(@_)"/>
    <numFmt numFmtId="169" formatCode="_-* #,##0_-;\-* #,##0_-;_-* &quot;-&quot;??_-;_-@_-"/>
    <numFmt numFmtId="170" formatCode="0.0%"/>
    <numFmt numFmtId="171" formatCode="0.0"/>
    <numFmt numFmtId="172" formatCode="#,##0.0;[Red]\(#,##0.0\)"/>
    <numFmt numFmtId="173" formatCode="#,##0.0_);\(#,##0.0\)"/>
    <numFmt numFmtId="174" formatCode="#,##0.0;[Red]\(##,##0.0\)"/>
    <numFmt numFmtId="175" formatCode="#,##0.00;[Red]#,##0.00"/>
    <numFmt numFmtId="176" formatCode="#,##0.0_);[Red]\(#,##0.0\)"/>
    <numFmt numFmtId="177" formatCode="#,##0.0"/>
    <numFmt numFmtId="178" formatCode="#,##0.00;[Red]\(##,##0.00\)"/>
    <numFmt numFmtId="179" formatCode="#,##0.0_);[Black]\(#,##0.0\)"/>
  </numFmts>
  <fonts count="7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Calibri"/>
      <family val="2"/>
      <scheme val="minor"/>
    </font>
    <font>
      <vertAlign val="superscript"/>
      <sz val="10"/>
      <color theme="1"/>
      <name val="Calibri"/>
      <family val="2"/>
      <scheme val="minor"/>
    </font>
    <font>
      <sz val="8"/>
      <color theme="1"/>
      <name val="Calibri"/>
      <family val="2"/>
      <scheme val="minor"/>
    </font>
    <font>
      <sz val="11"/>
      <color theme="3" tint="-0.249977111117893"/>
      <name val="Calibri"/>
      <family val="2"/>
      <scheme val="minor"/>
    </font>
    <font>
      <sz val="10"/>
      <name val="Calibri"/>
      <family val="2"/>
      <scheme val="minor"/>
    </font>
    <font>
      <sz val="10"/>
      <color indexed="9"/>
      <name val="arial"/>
      <family val="2"/>
    </font>
    <font>
      <sz val="10"/>
      <color theme="1"/>
      <name val="Arial"/>
      <family val="2"/>
    </font>
    <font>
      <b/>
      <sz val="10"/>
      <color theme="1"/>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b/>
      <sz val="12"/>
      <color rgb="FFC00000"/>
      <name val="Arial"/>
      <family val="2"/>
    </font>
    <font>
      <b/>
      <sz val="20"/>
      <color theme="0"/>
      <name val="Calibri"/>
      <family val="2"/>
    </font>
    <font>
      <sz val="16"/>
      <color rgb="FF000000"/>
      <name val="Calibri"/>
      <family val="2"/>
    </font>
    <font>
      <b/>
      <sz val="16"/>
      <color rgb="FFFFFFFF"/>
      <name val="Calibri"/>
      <family val="2"/>
    </font>
    <font>
      <b/>
      <sz val="22"/>
      <color theme="1" tint="0.34998626667073579"/>
      <name val="Calibri"/>
      <family val="2"/>
    </font>
    <font>
      <b/>
      <sz val="12"/>
      <color theme="0"/>
      <name val="Calibri"/>
      <family val="2"/>
    </font>
    <font>
      <b/>
      <sz val="11"/>
      <name val="Calibri"/>
      <family val="2"/>
    </font>
    <font>
      <sz val="11"/>
      <name val="Calibri"/>
      <family val="2"/>
    </font>
    <font>
      <sz val="8"/>
      <name val="Calibri"/>
      <family val="2"/>
    </font>
    <font>
      <sz val="10"/>
      <color rgb="FFFF0000"/>
      <name val="Arial"/>
      <family val="2"/>
    </font>
    <font>
      <sz val="10"/>
      <name val="Arial"/>
      <family val="2"/>
    </font>
    <font>
      <b/>
      <sz val="16"/>
      <color rgb="FFC00000"/>
      <name val="Arial"/>
      <family val="2"/>
    </font>
    <font>
      <b/>
      <sz val="18"/>
      <color theme="0"/>
      <name val="Calibri"/>
      <family val="2"/>
    </font>
    <font>
      <b/>
      <sz val="18"/>
      <color theme="2" tint="-0.749992370372631"/>
      <name val="Calibri"/>
      <family val="2"/>
    </font>
    <font>
      <u/>
      <sz val="4.8"/>
      <color indexed="12"/>
      <name val="Arial"/>
      <family val="2"/>
    </font>
    <font>
      <u/>
      <sz val="12"/>
      <color indexed="12"/>
      <name val="Arial"/>
      <family val="2"/>
    </font>
    <font>
      <b/>
      <sz val="12"/>
      <name val="Calibri"/>
      <family val="2"/>
    </font>
    <font>
      <b/>
      <sz val="8"/>
      <name val="Calibri"/>
      <family val="2"/>
    </font>
    <font>
      <b/>
      <sz val="12"/>
      <name val="Arial"/>
      <family val="2"/>
    </font>
    <font>
      <b/>
      <sz val="16"/>
      <color theme="1" tint="0.34998626667073579"/>
      <name val="Calibri"/>
      <family val="2"/>
    </font>
    <font>
      <b/>
      <sz val="16"/>
      <color rgb="FF000000"/>
      <name val="Calibri"/>
      <family val="2"/>
    </font>
    <font>
      <b/>
      <sz val="16"/>
      <color rgb="FFFF0000"/>
      <name val="Calibri"/>
      <family val="2"/>
    </font>
    <font>
      <sz val="16"/>
      <color theme="1" tint="0.34998626667073579"/>
      <name val="Calibri"/>
      <family val="2"/>
    </font>
    <font>
      <b/>
      <sz val="16"/>
      <color rgb="FF595959"/>
      <name val="Calibri"/>
      <family val="2"/>
    </font>
    <font>
      <b/>
      <sz val="16"/>
      <color theme="1" tint="0.249977111117893"/>
      <name val="Calibri"/>
      <family val="2"/>
    </font>
    <font>
      <b/>
      <sz val="12"/>
      <color theme="1" tint="0.249977111117893"/>
      <name val="Calibri"/>
      <family val="2"/>
    </font>
    <font>
      <sz val="12"/>
      <color theme="1"/>
      <name val="Calibri"/>
      <family val="2"/>
      <scheme val="minor"/>
    </font>
    <font>
      <b/>
      <sz val="28"/>
      <color theme="0"/>
      <name val="Calibri"/>
      <family val="2"/>
    </font>
    <font>
      <b/>
      <sz val="20"/>
      <color theme="2" tint="-0.499984740745262"/>
      <name val="Calibri"/>
      <family val="2"/>
    </font>
    <font>
      <b/>
      <sz val="11"/>
      <color theme="2" tint="-0.749992370372631"/>
      <name val="Calibri"/>
      <family val="2"/>
    </font>
    <font>
      <sz val="11"/>
      <color theme="2" tint="-0.749992370372631"/>
      <name val="Calibri"/>
      <family val="2"/>
    </font>
    <font>
      <sz val="14"/>
      <color theme="1"/>
      <name val="Calibri"/>
      <family val="2"/>
      <scheme val="minor"/>
    </font>
    <font>
      <b/>
      <sz val="20"/>
      <color rgb="FFFF0000"/>
      <name val="Calibri"/>
      <family val="2"/>
    </font>
    <font>
      <b/>
      <sz val="26"/>
      <color theme="2" tint="-0.749992370372631"/>
      <name val="Calibri"/>
      <family val="2"/>
    </font>
    <font>
      <sz val="26"/>
      <color theme="1"/>
      <name val="Calibri"/>
      <family val="2"/>
      <scheme val="minor"/>
    </font>
    <font>
      <b/>
      <sz val="22"/>
      <color theme="2" tint="-0.499984740745262"/>
      <name val="Calibri"/>
      <family val="2"/>
    </font>
    <font>
      <b/>
      <sz val="22"/>
      <color rgb="FFFF0000"/>
      <name val="Calibri"/>
      <family val="2"/>
    </font>
    <font>
      <b/>
      <sz val="30"/>
      <color theme="0"/>
      <name val="Calibri"/>
      <family val="2"/>
    </font>
    <font>
      <sz val="20"/>
      <color theme="2" tint="-0.499984740745262"/>
      <name val="Calibri"/>
      <family val="2"/>
    </font>
    <font>
      <b/>
      <sz val="24"/>
      <color theme="2" tint="-0.749992370372631"/>
      <name val="Calibri"/>
      <family val="2"/>
    </font>
    <font>
      <sz val="20"/>
      <color theme="0"/>
      <name val="Arial"/>
      <family val="2"/>
    </font>
    <font>
      <b/>
      <sz val="11"/>
      <color theme="0"/>
      <name val="Times New Roman"/>
      <family val="1"/>
    </font>
    <font>
      <sz val="11"/>
      <name val="Times New Roman"/>
      <family val="1"/>
    </font>
    <font>
      <sz val="11"/>
      <color theme="1"/>
      <name val="Times New Roman"/>
      <family val="1"/>
    </font>
    <font>
      <sz val="11"/>
      <color theme="0"/>
      <name val="Times New Roman"/>
      <family val="1"/>
    </font>
    <font>
      <b/>
      <sz val="11"/>
      <color rgb="FF222222"/>
      <name val="Verdana"/>
      <family val="2"/>
    </font>
    <font>
      <sz val="11"/>
      <color rgb="FF000000"/>
      <name val="Arial"/>
      <family val="2"/>
    </font>
    <font>
      <b/>
      <sz val="14"/>
      <color theme="0"/>
      <name val="Times New Roman"/>
      <family val="1"/>
    </font>
    <font>
      <sz val="12"/>
      <name val="Times New Roman"/>
      <family val="1"/>
    </font>
    <font>
      <sz val="12"/>
      <color theme="1"/>
      <name val="Times New Roman"/>
      <family val="1"/>
    </font>
    <font>
      <sz val="10"/>
      <color theme="3" tint="-0.249977111117893"/>
      <name val="Calibri"/>
      <family val="2"/>
      <scheme val="minor"/>
    </font>
    <font>
      <b/>
      <sz val="11"/>
      <color theme="2" tint="-0.749992370372631"/>
      <name val="Calibri"/>
      <family val="2"/>
      <scheme val="minor"/>
    </font>
    <font>
      <b/>
      <sz val="10"/>
      <color indexed="9"/>
      <name val="Arial"/>
      <family val="2"/>
    </font>
    <font>
      <sz val="9"/>
      <color theme="1"/>
      <name val="Arial"/>
      <family val="2"/>
    </font>
    <font>
      <sz val="9"/>
      <name val="Arial"/>
      <family val="2"/>
    </font>
    <font>
      <i/>
      <sz val="9"/>
      <color theme="1"/>
      <name val="Arial"/>
      <family val="2"/>
    </font>
    <font>
      <sz val="10"/>
      <name val="Arial"/>
      <family val="2"/>
    </font>
  </fonts>
  <fills count="2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34998626667073579"/>
        <bgColor indexed="43"/>
      </patternFill>
    </fill>
    <fill>
      <patternFill patternType="solid">
        <fgColor theme="0" tint="-4.9989318521683403E-2"/>
        <bgColor indexed="64"/>
      </patternFill>
    </fill>
    <fill>
      <patternFill patternType="solid">
        <fgColor rgb="FF3891A7"/>
        <bgColor rgb="FF000000"/>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4"/>
        <bgColor indexed="64"/>
      </patternFill>
    </fill>
    <fill>
      <gradientFill degree="90">
        <stop position="0">
          <color rgb="FF266970"/>
        </stop>
        <stop position="1">
          <color rgb="FF3AA1AC"/>
        </stop>
      </gradientFill>
    </fill>
    <fill>
      <patternFill patternType="solid">
        <fgColor theme="0"/>
        <bgColor auto="1"/>
      </patternFill>
    </fill>
    <fill>
      <patternFill patternType="solid">
        <fgColor rgb="FF98E6F0"/>
        <bgColor indexed="64"/>
      </patternFill>
    </fill>
    <fill>
      <patternFill patternType="solid">
        <fgColor rgb="FFB3F7F7"/>
        <bgColor indexed="64"/>
      </patternFill>
    </fill>
    <fill>
      <patternFill patternType="solid">
        <fgColor rgb="FFD1F9FB"/>
        <bgColor indexed="64"/>
      </patternFill>
    </fill>
    <fill>
      <patternFill patternType="solid">
        <fgColor rgb="FFAAE8F0"/>
        <bgColor indexed="64"/>
      </patternFill>
    </fill>
    <fill>
      <patternFill patternType="solid">
        <fgColor rgb="FFBDEEF5"/>
        <bgColor indexed="64"/>
      </patternFill>
    </fill>
    <fill>
      <patternFill patternType="solid">
        <fgColor rgb="FFC8F6FC"/>
        <bgColor indexed="64"/>
      </patternFill>
    </fill>
  </fills>
  <borders count="68">
    <border>
      <left/>
      <right/>
      <top/>
      <bottom/>
      <diagonal/>
    </border>
    <border>
      <left/>
      <right/>
      <top style="thin">
        <color theme="3"/>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top style="thick">
        <color theme="1" tint="0.499984740745262"/>
      </top>
      <bottom style="thin">
        <color theme="3"/>
      </bottom>
      <diagonal/>
    </border>
    <border>
      <left/>
      <right/>
      <top/>
      <bottom style="thick">
        <color theme="1" tint="0.499984740745262"/>
      </bottom>
      <diagonal/>
    </border>
    <border>
      <left/>
      <right/>
      <top style="thin">
        <color theme="1" tint="0.499984740745262"/>
      </top>
      <bottom style="thin">
        <color theme="1" tint="0.499984740745262"/>
      </bottom>
      <diagonal/>
    </border>
    <border>
      <left/>
      <right/>
      <top style="medium">
        <color indexed="64"/>
      </top>
      <bottom style="medium">
        <color indexed="64"/>
      </bottom>
      <diagonal/>
    </border>
    <border>
      <left style="double">
        <color rgb="FFFFFFFF"/>
      </left>
      <right/>
      <top/>
      <bottom/>
      <diagonal/>
    </border>
    <border>
      <left/>
      <right style="double">
        <color rgb="FFFFFFFF"/>
      </right>
      <top/>
      <bottom/>
      <diagonal/>
    </border>
    <border>
      <left/>
      <right/>
      <top/>
      <bottom style="medium">
        <color rgb="FF3891A7"/>
      </bottom>
      <diagonal/>
    </border>
    <border>
      <left/>
      <right/>
      <top style="medium">
        <color rgb="FF3891A7"/>
      </top>
      <bottom style="medium">
        <color rgb="FF3891A7"/>
      </bottom>
      <diagonal/>
    </border>
    <border>
      <left/>
      <right/>
      <top style="double">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right/>
      <top/>
      <bottom style="double">
        <color indexed="64"/>
      </bottom>
      <diagonal/>
    </border>
    <border>
      <left style="thin">
        <color theme="4" tint="-0.499984740745262"/>
      </left>
      <right/>
      <top style="double">
        <color theme="4" tint="-0.499984740745262"/>
      </top>
      <bottom/>
      <diagonal/>
    </border>
    <border>
      <left style="thin">
        <color theme="3" tint="-0.499984740745262"/>
      </left>
      <right/>
      <top style="double">
        <color theme="3" tint="-0.499984740745262"/>
      </top>
      <bottom/>
      <diagonal/>
    </border>
    <border>
      <left/>
      <right/>
      <top style="double">
        <color theme="3" tint="-0.499984740745262"/>
      </top>
      <bottom/>
      <diagonal/>
    </border>
    <border>
      <left style="thin">
        <color theme="3" tint="-0.499984740745262"/>
      </left>
      <right/>
      <top/>
      <bottom/>
      <diagonal/>
    </border>
    <border>
      <left/>
      <right/>
      <top/>
      <bottom style="thin">
        <color theme="4" tint="-0.499984740745262"/>
      </bottom>
      <diagonal/>
    </border>
    <border>
      <left style="thin">
        <color theme="3" tint="-0.499984740745262"/>
      </left>
      <right/>
      <top/>
      <bottom style="thin">
        <color theme="4" tint="-0.499984740745262"/>
      </bottom>
      <diagonal/>
    </border>
    <border>
      <left style="thin">
        <color theme="4" tint="-0.499984740745262"/>
      </left>
      <right/>
      <top/>
      <bottom style="double">
        <color indexed="64"/>
      </bottom>
      <diagonal/>
    </border>
    <border>
      <left style="thin">
        <color theme="3" tint="-0.499984740745262"/>
      </left>
      <right/>
      <top/>
      <bottom style="double">
        <color indexed="64"/>
      </bottom>
      <diagonal/>
    </border>
    <border>
      <left/>
      <right/>
      <top/>
      <bottom style="double">
        <color rgb="FF1C4853"/>
      </bottom>
      <diagonal/>
    </border>
    <border>
      <left style="double">
        <color rgb="FF296B7C"/>
      </left>
      <right/>
      <top/>
      <bottom style="double">
        <color rgb="FF1C4853"/>
      </bottom>
      <diagonal/>
    </border>
    <border>
      <left/>
      <right style="double">
        <color rgb="FF1C4853"/>
      </right>
      <top/>
      <bottom style="double">
        <color rgb="FF1C4853"/>
      </bottom>
      <diagonal/>
    </border>
    <border>
      <left style="double">
        <color rgb="FF1C4853"/>
      </left>
      <right style="double">
        <color rgb="FF1C4853"/>
      </right>
      <top style="double">
        <color rgb="FF1C4853"/>
      </top>
      <bottom style="double">
        <color rgb="FF1C4853"/>
      </bottom>
      <diagonal/>
    </border>
    <border>
      <left style="double">
        <color rgb="FF296B7C"/>
      </left>
      <right/>
      <top style="double">
        <color rgb="FF296B7C"/>
      </top>
      <bottom style="double">
        <color rgb="FF1C4853"/>
      </bottom>
      <diagonal/>
    </border>
    <border>
      <left/>
      <right/>
      <top style="double">
        <color rgb="FF296B7C"/>
      </top>
      <bottom style="double">
        <color rgb="FF1C4853"/>
      </bottom>
      <diagonal/>
    </border>
    <border>
      <left/>
      <right style="double">
        <color rgb="FF296B7C"/>
      </right>
      <top style="double">
        <color rgb="FF296B7C"/>
      </top>
      <bottom style="double">
        <color rgb="FF1C4853"/>
      </bottom>
      <diagonal/>
    </border>
    <border>
      <left/>
      <right style="double">
        <color rgb="FF1C4853"/>
      </right>
      <top/>
      <bottom/>
      <diagonal/>
    </border>
    <border>
      <left style="double">
        <color rgb="FF1C4853"/>
      </left>
      <right style="double">
        <color rgb="FF1C4853"/>
      </right>
      <top style="double">
        <color rgb="FF296B7C"/>
      </top>
      <bottom style="double">
        <color rgb="FF1C4853"/>
      </bottom>
      <diagonal/>
    </border>
    <border>
      <left/>
      <right style="double">
        <color rgb="FF296B7C"/>
      </right>
      <top/>
      <bottom/>
      <diagonal/>
    </border>
    <border>
      <left style="double">
        <color rgb="FF1C4853"/>
      </left>
      <right style="double">
        <color rgb="FF1C4853"/>
      </right>
      <top/>
      <bottom/>
      <diagonal/>
    </border>
    <border>
      <left/>
      <right/>
      <top style="thick">
        <color theme="1" tint="0.34998626667073579"/>
      </top>
      <bottom/>
      <diagonal/>
    </border>
    <border>
      <left/>
      <right/>
      <top/>
      <bottom style="thick">
        <color theme="1" tint="0.34998626667073579"/>
      </bottom>
      <diagonal/>
    </border>
    <border>
      <left/>
      <right/>
      <top style="thick">
        <color theme="1" tint="0.34998626667073579"/>
      </top>
      <bottom style="thick">
        <color theme="1" tint="0.34998626667073579"/>
      </bottom>
      <diagonal/>
    </border>
    <border>
      <left/>
      <right/>
      <top/>
      <bottom style="medium">
        <color theme="0" tint="-4.9989318521683403E-2"/>
      </bottom>
      <diagonal/>
    </border>
    <border>
      <left/>
      <right/>
      <top style="medium">
        <color theme="0" tint="-4.9989318521683403E-2"/>
      </top>
      <bottom style="thick">
        <color theme="1" tint="0.34998626667073579"/>
      </bottom>
      <diagonal/>
    </border>
    <border>
      <left/>
      <right/>
      <top/>
      <bottom style="medium">
        <color indexed="64"/>
      </bottom>
      <diagonal/>
    </border>
    <border>
      <left style="thin">
        <color indexed="64"/>
      </left>
      <right style="thin">
        <color indexed="64"/>
      </right>
      <top style="thin">
        <color indexed="64"/>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right/>
      <top style="double">
        <color theme="2" tint="-0.499984740745262"/>
      </top>
      <bottom style="double">
        <color theme="2" tint="-0.499984740745262"/>
      </bottom>
      <diagonal/>
    </border>
    <border>
      <left/>
      <right/>
      <top/>
      <bottom style="medium">
        <color theme="2" tint="-0.499984740745262"/>
      </bottom>
      <diagonal/>
    </border>
    <border>
      <left/>
      <right/>
      <top style="medium">
        <color theme="2" tint="-0.499984740745262"/>
      </top>
      <bottom style="medium">
        <color theme="2" tint="-0.499984740745262"/>
      </bottom>
      <diagonal/>
    </border>
    <border>
      <left/>
      <right/>
      <top style="thick">
        <color theme="2" tint="-0.24997711111789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diagonal/>
    </border>
    <border>
      <left style="thin">
        <color theme="8" tint="0.39997558519241921"/>
      </left>
      <right style="thin">
        <color theme="8" tint="0.39997558519241921"/>
      </right>
      <top/>
      <bottom style="thin">
        <color theme="8" tint="0.39997558519241921"/>
      </bottom>
      <diagonal/>
    </border>
    <border>
      <left/>
      <right/>
      <top style="thin">
        <color theme="8" tint="0.39997558519241921"/>
      </top>
      <bottom style="thin">
        <color theme="8" tint="0.39997558519241921"/>
      </bottom>
      <diagonal/>
    </border>
  </borders>
  <cellStyleXfs count="17">
    <xf numFmtId="0" fontId="0" fillId="0" borderId="0"/>
    <xf numFmtId="43" fontId="1"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30" fillId="0" borderId="0" applyNumberFormat="0" applyFill="0" applyBorder="0" applyAlignment="0" applyProtection="0">
      <alignment vertical="top"/>
      <protection locked="0"/>
    </xf>
    <xf numFmtId="0" fontId="26" fillId="0" borderId="0"/>
    <xf numFmtId="0" fontId="4" fillId="0" borderId="0"/>
    <xf numFmtId="43" fontId="4" fillId="0" borderId="0" applyFont="0" applyFill="0" applyBorder="0" applyAlignment="0" applyProtection="0"/>
    <xf numFmtId="0" fontId="72" fillId="0" borderId="0"/>
    <xf numFmtId="165" fontId="4" fillId="0" borderId="0" applyFont="0" applyFill="0" applyBorder="0" applyAlignment="0" applyProtection="0"/>
    <xf numFmtId="9" fontId="4" fillId="0" borderId="0" applyFont="0" applyFill="0" applyBorder="0" applyAlignment="0" applyProtection="0"/>
  </cellStyleXfs>
  <cellXfs count="345">
    <xf numFmtId="0" fontId="0" fillId="0" borderId="0" xfId="0"/>
    <xf numFmtId="0" fontId="8" fillId="0" borderId="0" xfId="2" applyFont="1"/>
    <xf numFmtId="0" fontId="12"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horizontal="center" vertical="center"/>
    </xf>
    <xf numFmtId="166" fontId="5" fillId="0" borderId="0" xfId="4" applyNumberFormat="1" applyFont="1" applyFill="1" applyBorder="1" applyAlignment="1">
      <alignment vertical="center"/>
    </xf>
    <xf numFmtId="0" fontId="7" fillId="0" borderId="0" xfId="0" applyFont="1"/>
    <xf numFmtId="0" fontId="11" fillId="0" borderId="0" xfId="0" applyFont="1"/>
    <xf numFmtId="166" fontId="11" fillId="0" borderId="0" xfId="4" applyNumberFormat="1" applyFont="1" applyFill="1"/>
    <xf numFmtId="169" fontId="5" fillId="0" borderId="0" xfId="1" applyNumberFormat="1" applyFont="1" applyFill="1" applyBorder="1" applyAlignment="1">
      <alignment horizontal="right" vertical="center"/>
    </xf>
    <xf numFmtId="9" fontId="0" fillId="0" borderId="0" xfId="6" applyFont="1"/>
    <xf numFmtId="0" fontId="0" fillId="0" borderId="0" xfId="0" applyAlignment="1">
      <alignment horizontal="left"/>
    </xf>
    <xf numFmtId="171" fontId="0" fillId="0" borderId="0" xfId="0" applyNumberFormat="1"/>
    <xf numFmtId="49" fontId="0" fillId="0" borderId="0" xfId="0" applyNumberFormat="1" applyAlignment="1">
      <alignment horizontal="center"/>
    </xf>
    <xf numFmtId="43" fontId="0" fillId="0" borderId="0" xfId="1" applyFont="1"/>
    <xf numFmtId="0" fontId="5" fillId="0" borderId="5" xfId="0" applyFont="1" applyBorder="1" applyAlignment="1">
      <alignment horizontal="left" vertical="center" indent="1"/>
    </xf>
    <xf numFmtId="0" fontId="5" fillId="0" borderId="5" xfId="0" applyFont="1" applyBorder="1" applyAlignment="1">
      <alignment horizontal="center" vertical="center"/>
    </xf>
    <xf numFmtId="166" fontId="5" fillId="0" borderId="5" xfId="4" applyNumberFormat="1" applyFont="1" applyFill="1" applyBorder="1" applyAlignment="1">
      <alignment vertical="center"/>
    </xf>
    <xf numFmtId="0" fontId="12" fillId="0" borderId="6" xfId="0" applyFont="1" applyBorder="1" applyAlignment="1">
      <alignment vertical="center"/>
    </xf>
    <xf numFmtId="0" fontId="12" fillId="0" borderId="6" xfId="0" applyFont="1" applyBorder="1" applyAlignment="1">
      <alignment horizontal="center" vertical="center"/>
    </xf>
    <xf numFmtId="166" fontId="12" fillId="0" borderId="6" xfId="4" applyNumberFormat="1" applyFont="1" applyFill="1" applyBorder="1" applyAlignment="1">
      <alignment vertical="center"/>
    </xf>
    <xf numFmtId="168" fontId="12" fillId="0" borderId="6" xfId="4" applyNumberFormat="1" applyFont="1" applyFill="1" applyBorder="1" applyAlignment="1">
      <alignment vertical="center"/>
    </xf>
    <xf numFmtId="0" fontId="16" fillId="0" borderId="0" xfId="5" applyFont="1"/>
    <xf numFmtId="171" fontId="0" fillId="2" borderId="0" xfId="0" applyNumberFormat="1" applyFill="1"/>
    <xf numFmtId="0" fontId="0" fillId="11" borderId="0" xfId="0" applyFill="1"/>
    <xf numFmtId="3" fontId="0" fillId="0" borderId="0" xfId="0" applyNumberFormat="1"/>
    <xf numFmtId="169" fontId="0" fillId="0" borderId="0" xfId="0" applyNumberFormat="1"/>
    <xf numFmtId="169" fontId="5" fillId="11" borderId="0" xfId="1" applyNumberFormat="1" applyFont="1" applyFill="1" applyBorder="1" applyAlignment="1">
      <alignment horizontal="right" vertical="center"/>
    </xf>
    <xf numFmtId="0" fontId="28" fillId="14" borderId="0" xfId="0" applyFont="1" applyFill="1" applyAlignment="1">
      <alignment horizontal="center" vertical="center"/>
    </xf>
    <xf numFmtId="3" fontId="0" fillId="0" borderId="0" xfId="0" applyNumberFormat="1" applyAlignment="1">
      <alignment horizontal="center"/>
    </xf>
    <xf numFmtId="0" fontId="31" fillId="0" borderId="0" xfId="10" applyFont="1" applyAlignment="1" applyProtection="1"/>
    <xf numFmtId="0" fontId="4" fillId="0" borderId="0" xfId="9"/>
    <xf numFmtId="0" fontId="4" fillId="0" borderId="0" xfId="9" applyAlignment="1">
      <alignment horizontal="right"/>
    </xf>
    <xf numFmtId="0" fontId="32" fillId="0" borderId="0" xfId="9" applyFont="1" applyAlignment="1">
      <alignment horizontal="center" vertical="center"/>
    </xf>
    <xf numFmtId="176" fontId="21" fillId="12" borderId="12" xfId="9" applyNumberFormat="1" applyFont="1" applyFill="1" applyBorder="1" applyAlignment="1">
      <alignment horizontal="center" vertical="center"/>
    </xf>
    <xf numFmtId="0" fontId="21" fillId="12" borderId="13" xfId="9" applyFont="1" applyFill="1" applyBorder="1" applyAlignment="1">
      <alignment horizontal="center" vertical="center"/>
    </xf>
    <xf numFmtId="176" fontId="21" fillId="12" borderId="0" xfId="9" applyNumberFormat="1" applyFont="1" applyFill="1" applyAlignment="1">
      <alignment horizontal="center" vertical="center"/>
    </xf>
    <xf numFmtId="0" fontId="21" fillId="12" borderId="14" xfId="9" applyFont="1" applyFill="1" applyBorder="1" applyAlignment="1">
      <alignment horizontal="center" vertical="center"/>
    </xf>
    <xf numFmtId="0" fontId="21" fillId="12" borderId="21" xfId="9" applyFont="1" applyFill="1" applyBorder="1" applyAlignment="1">
      <alignment horizontal="center" vertical="center"/>
    </xf>
    <xf numFmtId="0" fontId="21" fillId="12" borderId="20" xfId="9" applyFont="1" applyFill="1" applyBorder="1" applyAlignment="1">
      <alignment horizontal="center" vertical="center"/>
    </xf>
    <xf numFmtId="0" fontId="22" fillId="4" borderId="0" xfId="9" applyFont="1" applyFill="1"/>
    <xf numFmtId="176" fontId="23" fillId="4" borderId="13" xfId="4" applyNumberFormat="1" applyFont="1" applyFill="1" applyBorder="1"/>
    <xf numFmtId="176" fontId="23" fillId="4" borderId="0" xfId="4" applyNumberFormat="1" applyFont="1" applyFill="1" applyBorder="1"/>
    <xf numFmtId="176" fontId="23" fillId="4" borderId="19" xfId="4" applyNumberFormat="1" applyFont="1" applyFill="1" applyBorder="1"/>
    <xf numFmtId="176" fontId="23" fillId="0" borderId="0" xfId="4" applyNumberFormat="1" applyFont="1" applyFill="1" applyBorder="1"/>
    <xf numFmtId="166" fontId="23" fillId="4" borderId="0" xfId="4" applyNumberFormat="1" applyFont="1" applyFill="1" applyBorder="1" applyAlignment="1">
      <alignment horizontal="right"/>
    </xf>
    <xf numFmtId="0" fontId="23" fillId="0" borderId="0" xfId="9" applyFont="1" applyAlignment="1">
      <alignment horizontal="left" indent="2"/>
    </xf>
    <xf numFmtId="173" fontId="23" fillId="0" borderId="13" xfId="4" applyNumberFormat="1" applyFont="1" applyFill="1" applyBorder="1"/>
    <xf numFmtId="173" fontId="23" fillId="0" borderId="0" xfId="4" applyNumberFormat="1" applyFont="1" applyFill="1" applyBorder="1"/>
    <xf numFmtId="173" fontId="23" fillId="0" borderId="19" xfId="4" applyNumberFormat="1" applyFont="1" applyFill="1" applyBorder="1"/>
    <xf numFmtId="166" fontId="23" fillId="0" borderId="0" xfId="4" applyNumberFormat="1" applyFont="1" applyFill="1" applyBorder="1" applyAlignment="1">
      <alignment vertical="center"/>
    </xf>
    <xf numFmtId="166" fontId="23" fillId="0" borderId="0" xfId="4" applyNumberFormat="1" applyFont="1" applyFill="1" applyBorder="1" applyAlignment="1">
      <alignment horizontal="right" vertical="center"/>
    </xf>
    <xf numFmtId="170" fontId="23" fillId="0" borderId="13" xfId="7" applyNumberFormat="1" applyFont="1" applyFill="1" applyBorder="1"/>
    <xf numFmtId="170" fontId="23" fillId="0" borderId="0" xfId="7" applyNumberFormat="1" applyFont="1" applyFill="1" applyBorder="1"/>
    <xf numFmtId="170" fontId="23" fillId="0" borderId="19" xfId="7" applyNumberFormat="1" applyFont="1" applyFill="1" applyBorder="1"/>
    <xf numFmtId="0" fontId="22" fillId="4" borderId="0" xfId="9" applyFont="1" applyFill="1" applyAlignment="1">
      <alignment vertical="center"/>
    </xf>
    <xf numFmtId="0" fontId="23" fillId="4" borderId="13" xfId="9" applyFont="1" applyFill="1" applyBorder="1" applyAlignment="1">
      <alignment vertical="center"/>
    </xf>
    <xf numFmtId="0" fontId="23" fillId="4" borderId="0" xfId="9" applyFont="1" applyFill="1" applyAlignment="1">
      <alignment vertical="center"/>
    </xf>
    <xf numFmtId="0" fontId="23" fillId="4" borderId="19" xfId="9" applyFont="1" applyFill="1" applyBorder="1" applyAlignment="1">
      <alignment vertical="center"/>
    </xf>
    <xf numFmtId="0" fontId="23" fillId="0" borderId="0" xfId="9" applyFont="1" applyAlignment="1">
      <alignment vertical="center"/>
    </xf>
    <xf numFmtId="0" fontId="23" fillId="4" borderId="0" xfId="9" applyFont="1" applyFill="1" applyAlignment="1">
      <alignment horizontal="right" vertical="center"/>
    </xf>
    <xf numFmtId="0" fontId="23" fillId="0" borderId="0" xfId="9" applyFont="1" applyAlignment="1">
      <alignment horizontal="left" vertical="center" indent="2"/>
    </xf>
    <xf numFmtId="176" fontId="23" fillId="0" borderId="13" xfId="4" applyNumberFormat="1" applyFont="1" applyFill="1" applyBorder="1" applyAlignment="1">
      <alignment vertical="center"/>
    </xf>
    <xf numFmtId="176" fontId="23" fillId="0" borderId="0" xfId="4" applyNumberFormat="1" applyFont="1" applyFill="1" applyBorder="1" applyAlignment="1">
      <alignment vertical="center"/>
    </xf>
    <xf numFmtId="176" fontId="23" fillId="0" borderId="19" xfId="4" applyNumberFormat="1" applyFont="1" applyFill="1" applyBorder="1" applyAlignment="1">
      <alignment vertical="center"/>
    </xf>
    <xf numFmtId="0" fontId="23" fillId="0" borderId="15" xfId="9" applyFont="1" applyBorder="1" applyAlignment="1">
      <alignment horizontal="left" vertical="center" indent="2"/>
    </xf>
    <xf numFmtId="176" fontId="23" fillId="0" borderId="22" xfId="4" applyNumberFormat="1" applyFont="1" applyFill="1" applyBorder="1" applyAlignment="1">
      <alignment vertical="center"/>
    </xf>
    <xf numFmtId="176" fontId="23" fillId="0" borderId="15" xfId="4" applyNumberFormat="1" applyFont="1" applyFill="1" applyBorder="1" applyAlignment="1">
      <alignment vertical="center"/>
    </xf>
    <xf numFmtId="176" fontId="23" fillId="0" borderId="23" xfId="4" applyNumberFormat="1" applyFont="1" applyFill="1" applyBorder="1" applyAlignment="1">
      <alignment vertical="center"/>
    </xf>
    <xf numFmtId="166" fontId="23" fillId="0" borderId="15" xfId="4" applyNumberFormat="1" applyFont="1" applyFill="1" applyBorder="1" applyAlignment="1">
      <alignment vertical="center"/>
    </xf>
    <xf numFmtId="0" fontId="24" fillId="0" borderId="0" xfId="9" applyFont="1" applyAlignment="1">
      <alignment horizontal="left"/>
    </xf>
    <xf numFmtId="4" fontId="4" fillId="0" borderId="0" xfId="9" applyNumberFormat="1"/>
    <xf numFmtId="0" fontId="34" fillId="0" borderId="0" xfId="9" applyFont="1"/>
    <xf numFmtId="0" fontId="4" fillId="0" borderId="24" xfId="9" applyBorder="1"/>
    <xf numFmtId="0" fontId="4" fillId="0" borderId="8" xfId="9" applyBorder="1"/>
    <xf numFmtId="0" fontId="4" fillId="0" borderId="9" xfId="9" applyBorder="1"/>
    <xf numFmtId="0" fontId="18" fillId="0" borderId="0" xfId="9" applyFont="1"/>
    <xf numFmtId="17" fontId="19" fillId="8" borderId="27" xfId="9" applyNumberFormat="1" applyFont="1" applyFill="1" applyBorder="1" applyAlignment="1">
      <alignment horizontal="center" vertical="center" wrapText="1"/>
    </xf>
    <xf numFmtId="0" fontId="35" fillId="10" borderId="10" xfId="9" applyFont="1" applyFill="1" applyBorder="1"/>
    <xf numFmtId="174" fontId="35" fillId="10" borderId="10" xfId="9" applyNumberFormat="1" applyFont="1" applyFill="1" applyBorder="1"/>
    <xf numFmtId="174" fontId="36" fillId="10" borderId="10" xfId="9" applyNumberFormat="1" applyFont="1" applyFill="1" applyBorder="1"/>
    <xf numFmtId="0" fontId="35" fillId="10" borderId="11" xfId="9" applyFont="1" applyFill="1" applyBorder="1"/>
    <xf numFmtId="0" fontId="38" fillId="0" borderId="0" xfId="9" applyFont="1"/>
    <xf numFmtId="9" fontId="37" fillId="10" borderId="10" xfId="7" applyFont="1" applyFill="1" applyBorder="1" applyAlignment="1">
      <alignment horizontal="right"/>
    </xf>
    <xf numFmtId="0" fontId="39" fillId="10" borderId="0" xfId="9" applyFont="1" applyFill="1"/>
    <xf numFmtId="170" fontId="36" fillId="10" borderId="0" xfId="7" applyNumberFormat="1" applyFont="1" applyFill="1" applyBorder="1"/>
    <xf numFmtId="174" fontId="36" fillId="10" borderId="0" xfId="9" applyNumberFormat="1" applyFont="1" applyFill="1" applyAlignment="1">
      <alignment horizontal="right"/>
    </xf>
    <xf numFmtId="0" fontId="18" fillId="0" borderId="31" xfId="9" applyFont="1" applyBorder="1"/>
    <xf numFmtId="17" fontId="19" fillId="8" borderId="32" xfId="9" applyNumberFormat="1" applyFont="1" applyFill="1" applyBorder="1" applyAlignment="1">
      <alignment horizontal="center" vertical="center" wrapText="1"/>
    </xf>
    <xf numFmtId="0" fontId="18" fillId="0" borderId="33" xfId="9" applyFont="1" applyBorder="1"/>
    <xf numFmtId="0" fontId="4" fillId="0" borderId="34" xfId="9" applyBorder="1"/>
    <xf numFmtId="0" fontId="36" fillId="10" borderId="10" xfId="9" applyFont="1" applyFill="1" applyBorder="1"/>
    <xf numFmtId="170" fontId="37" fillId="10" borderId="10" xfId="7" applyNumberFormat="1" applyFont="1" applyFill="1" applyBorder="1"/>
    <xf numFmtId="0" fontId="36" fillId="10" borderId="11" xfId="9" applyFont="1" applyFill="1" applyBorder="1"/>
    <xf numFmtId="170" fontId="36" fillId="10" borderId="10" xfId="7" applyNumberFormat="1" applyFont="1" applyFill="1" applyBorder="1"/>
    <xf numFmtId="174" fontId="4" fillId="0" borderId="0" xfId="9" applyNumberFormat="1"/>
    <xf numFmtId="9" fontId="35" fillId="10" borderId="10" xfId="7" applyFont="1" applyFill="1" applyBorder="1" applyAlignment="1">
      <alignment horizontal="right"/>
    </xf>
    <xf numFmtId="174" fontId="35" fillId="10" borderId="11" xfId="9" applyNumberFormat="1" applyFont="1" applyFill="1" applyBorder="1"/>
    <xf numFmtId="9" fontId="40" fillId="10" borderId="10" xfId="7" applyFont="1" applyFill="1" applyBorder="1" applyAlignment="1">
      <alignment horizontal="right"/>
    </xf>
    <xf numFmtId="2" fontId="5" fillId="0" borderId="0" xfId="0" applyNumberFormat="1" applyFont="1" applyAlignment="1">
      <alignment horizontal="center" vertical="center"/>
    </xf>
    <xf numFmtId="170" fontId="35" fillId="10" borderId="11" xfId="6" applyNumberFormat="1" applyFont="1" applyFill="1" applyBorder="1"/>
    <xf numFmtId="0" fontId="4" fillId="0" borderId="0" xfId="6" applyNumberFormat="1" applyFont="1"/>
    <xf numFmtId="0" fontId="21" fillId="12" borderId="0" xfId="9" applyFont="1" applyFill="1" applyAlignment="1">
      <alignment horizontal="center" vertical="center"/>
    </xf>
    <xf numFmtId="0" fontId="15" fillId="0" borderId="0" xfId="0" applyFont="1"/>
    <xf numFmtId="0" fontId="42" fillId="0" borderId="0" xfId="0" applyFont="1"/>
    <xf numFmtId="170" fontId="35" fillId="10" borderId="10" xfId="6" applyNumberFormat="1" applyFont="1" applyFill="1" applyBorder="1"/>
    <xf numFmtId="17" fontId="44" fillId="14" borderId="0" xfId="0" applyNumberFormat="1" applyFont="1" applyFill="1" applyAlignment="1">
      <alignment horizontal="center" wrapText="1"/>
    </xf>
    <xf numFmtId="0" fontId="0" fillId="0" borderId="0" xfId="0" applyAlignment="1">
      <alignment horizontal="center"/>
    </xf>
    <xf numFmtId="170" fontId="37" fillId="10" borderId="0" xfId="7" applyNumberFormat="1" applyFont="1" applyFill="1" applyBorder="1"/>
    <xf numFmtId="3" fontId="0" fillId="2" borderId="0" xfId="0" applyNumberFormat="1" applyFill="1"/>
    <xf numFmtId="0" fontId="22" fillId="11" borderId="0" xfId="0" applyFont="1" applyFill="1" applyAlignment="1">
      <alignment horizontal="left" vertical="center"/>
    </xf>
    <xf numFmtId="0" fontId="45" fillId="7" borderId="0" xfId="0" applyFont="1" applyFill="1" applyAlignment="1">
      <alignment horizontal="left" vertical="center"/>
    </xf>
    <xf numFmtId="172" fontId="23" fillId="0" borderId="0" xfId="4" applyNumberFormat="1" applyFont="1" applyFill="1" applyBorder="1" applyAlignment="1">
      <alignment vertical="center"/>
    </xf>
    <xf numFmtId="0" fontId="23" fillId="11" borderId="0" xfId="0" applyFont="1" applyFill="1" applyAlignment="1">
      <alignment horizontal="left" vertical="center" indent="2"/>
    </xf>
    <xf numFmtId="0" fontId="46" fillId="0" borderId="0" xfId="0" applyFont="1" applyAlignment="1">
      <alignment horizontal="left" vertical="center" indent="2"/>
    </xf>
    <xf numFmtId="0" fontId="21" fillId="13" borderId="0" xfId="0" applyFont="1" applyFill="1" applyAlignment="1">
      <alignment horizontal="center" vertical="center"/>
    </xf>
    <xf numFmtId="172" fontId="45" fillId="7" borderId="0" xfId="4" applyNumberFormat="1" applyFont="1" applyFill="1" applyBorder="1" applyAlignment="1">
      <alignment horizontal="right" vertical="center"/>
    </xf>
    <xf numFmtId="43" fontId="4" fillId="0" borderId="0" xfId="1" applyFont="1" applyFill="1" applyBorder="1"/>
    <xf numFmtId="43" fontId="4" fillId="0" borderId="0" xfId="9" applyNumberFormat="1"/>
    <xf numFmtId="0" fontId="35" fillId="10" borderId="0" xfId="9" applyFont="1" applyFill="1"/>
    <xf numFmtId="174" fontId="35" fillId="10" borderId="0" xfId="9" applyNumberFormat="1" applyFont="1" applyFill="1"/>
    <xf numFmtId="9" fontId="35" fillId="10" borderId="0" xfId="7" applyFont="1" applyFill="1" applyBorder="1" applyAlignment="1">
      <alignment horizontal="right"/>
    </xf>
    <xf numFmtId="170" fontId="35" fillId="10" borderId="0" xfId="7" applyNumberFormat="1" applyFont="1" applyFill="1" applyBorder="1"/>
    <xf numFmtId="0" fontId="0" fillId="0" borderId="0" xfId="0" applyAlignment="1">
      <alignment vertical="center"/>
    </xf>
    <xf numFmtId="17" fontId="29" fillId="11" borderId="0" xfId="0" applyNumberFormat="1" applyFont="1" applyFill="1" applyAlignment="1">
      <alignment horizontal="center" vertical="center" wrapText="1"/>
    </xf>
    <xf numFmtId="17" fontId="49" fillId="14" borderId="0" xfId="0" applyNumberFormat="1" applyFont="1" applyFill="1" applyAlignment="1">
      <alignment horizontal="center" vertical="center" wrapText="1"/>
    </xf>
    <xf numFmtId="0" fontId="50" fillId="0" borderId="0" xfId="0" applyFont="1" applyAlignment="1">
      <alignment vertical="center"/>
    </xf>
    <xf numFmtId="178" fontId="44" fillId="9" borderId="0" xfId="0" applyNumberFormat="1" applyFont="1" applyFill="1" applyAlignment="1">
      <alignment horizontal="right" vertical="center"/>
    </xf>
    <xf numFmtId="170" fontId="48" fillId="9" borderId="0" xfId="6" applyNumberFormat="1" applyFont="1" applyFill="1" applyBorder="1" applyAlignment="1">
      <alignment horizontal="right" vertical="center"/>
    </xf>
    <xf numFmtId="0" fontId="44" fillId="10" borderId="35" xfId="0" applyFont="1" applyFill="1" applyBorder="1" applyAlignment="1">
      <alignment horizontal="left"/>
    </xf>
    <xf numFmtId="17" fontId="44" fillId="14" borderId="35" xfId="0" applyNumberFormat="1" applyFont="1" applyFill="1" applyBorder="1" applyAlignment="1">
      <alignment horizontal="center" wrapText="1"/>
    </xf>
    <xf numFmtId="17" fontId="43" fillId="13" borderId="0" xfId="0" applyNumberFormat="1" applyFont="1" applyFill="1" applyAlignment="1">
      <alignment horizontal="center" vertical="center" wrapText="1"/>
    </xf>
    <xf numFmtId="177" fontId="0" fillId="0" borderId="0" xfId="0" applyNumberFormat="1"/>
    <xf numFmtId="0" fontId="44" fillId="10" borderId="0" xfId="0" applyFont="1" applyFill="1" applyAlignment="1">
      <alignment horizontal="left"/>
    </xf>
    <xf numFmtId="0" fontId="51" fillId="10" borderId="0" xfId="0" applyFont="1" applyFill="1" applyAlignment="1">
      <alignment horizontal="left" vertical="center" wrapText="1"/>
    </xf>
    <xf numFmtId="0" fontId="51" fillId="10" borderId="36" xfId="0" applyFont="1" applyFill="1" applyBorder="1" applyAlignment="1">
      <alignment horizontal="right" vertical="center" wrapText="1"/>
    </xf>
    <xf numFmtId="178" fontId="51" fillId="9" borderId="0" xfId="0" applyNumberFormat="1" applyFont="1" applyFill="1" applyAlignment="1">
      <alignment horizontal="right" vertical="center"/>
    </xf>
    <xf numFmtId="0" fontId="51" fillId="10" borderId="0" xfId="0" applyFont="1" applyFill="1" applyAlignment="1">
      <alignment horizontal="right" vertical="center" wrapText="1"/>
    </xf>
    <xf numFmtId="0" fontId="51" fillId="10" borderId="35" xfId="0" applyFont="1" applyFill="1" applyBorder="1" applyAlignment="1">
      <alignment horizontal="left" vertical="center" wrapText="1"/>
    </xf>
    <xf numFmtId="0" fontId="51" fillId="10" borderId="35" xfId="0" applyFont="1" applyFill="1" applyBorder="1" applyAlignment="1">
      <alignment horizontal="right" vertical="center" wrapText="1"/>
    </xf>
    <xf numFmtId="0" fontId="51" fillId="10" borderId="39" xfId="0" applyFont="1" applyFill="1" applyBorder="1" applyAlignment="1">
      <alignment horizontal="left" vertical="center" wrapText="1"/>
    </xf>
    <xf numFmtId="170" fontId="52" fillId="10" borderId="36" xfId="6" applyNumberFormat="1" applyFont="1" applyFill="1" applyBorder="1" applyAlignment="1">
      <alignment horizontal="right" vertical="center"/>
    </xf>
    <xf numFmtId="170" fontId="52" fillId="9" borderId="0" xfId="6" applyNumberFormat="1" applyFont="1" applyFill="1" applyBorder="1" applyAlignment="1">
      <alignment horizontal="right" vertical="center"/>
    </xf>
    <xf numFmtId="0" fontId="20" fillId="7" borderId="0" xfId="0" applyFont="1" applyFill="1" applyAlignment="1">
      <alignment horizontal="center" vertical="center"/>
    </xf>
    <xf numFmtId="0" fontId="20" fillId="7" borderId="38" xfId="0" applyFont="1" applyFill="1" applyBorder="1" applyAlignment="1">
      <alignment horizontal="center" vertical="center"/>
    </xf>
    <xf numFmtId="0" fontId="43" fillId="13" borderId="0" xfId="0" applyFont="1" applyFill="1" applyAlignment="1">
      <alignment horizontal="center" vertical="center" wrapText="1"/>
    </xf>
    <xf numFmtId="0" fontId="43" fillId="14" borderId="0" xfId="0" applyFont="1" applyFill="1" applyAlignment="1">
      <alignment horizontal="center" vertical="center" wrapText="1"/>
    </xf>
    <xf numFmtId="178" fontId="44" fillId="10" borderId="35" xfId="0" applyNumberFormat="1" applyFont="1" applyFill="1" applyBorder="1" applyAlignment="1">
      <alignment horizontal="right"/>
    </xf>
    <xf numFmtId="178" fontId="44" fillId="9" borderId="0" xfId="0" applyNumberFormat="1" applyFont="1" applyFill="1" applyAlignment="1">
      <alignment horizontal="right"/>
    </xf>
    <xf numFmtId="178" fontId="44" fillId="10" borderId="0" xfId="0" applyNumberFormat="1" applyFont="1" applyFill="1" applyAlignment="1">
      <alignment horizontal="right"/>
    </xf>
    <xf numFmtId="0" fontId="54" fillId="10" borderId="0" xfId="0" applyFont="1" applyFill="1" applyAlignment="1">
      <alignment horizontal="justify" vertical="center" wrapText="1"/>
    </xf>
    <xf numFmtId="0" fontId="54" fillId="10" borderId="37" xfId="0" applyFont="1" applyFill="1" applyBorder="1" applyAlignment="1">
      <alignment horizontal="justify" vertical="center" wrapText="1"/>
    </xf>
    <xf numFmtId="0" fontId="54" fillId="10" borderId="36" xfId="0" applyFont="1" applyFill="1" applyBorder="1" applyAlignment="1">
      <alignment horizontal="justify" vertical="center" wrapText="1"/>
    </xf>
    <xf numFmtId="17" fontId="51" fillId="14" borderId="0" xfId="0" applyNumberFormat="1" applyFont="1" applyFill="1" applyAlignment="1">
      <alignment horizontal="center" vertical="center" wrapText="1"/>
    </xf>
    <xf numFmtId="0" fontId="50" fillId="11" borderId="0" xfId="0" applyFont="1" applyFill="1" applyAlignment="1">
      <alignment vertical="center"/>
    </xf>
    <xf numFmtId="17" fontId="43" fillId="14" borderId="0" xfId="0" applyNumberFormat="1" applyFont="1" applyFill="1" applyAlignment="1">
      <alignment horizontal="center" vertical="center" wrapText="1"/>
    </xf>
    <xf numFmtId="170" fontId="0" fillId="0" borderId="0" xfId="6" applyNumberFormat="1" applyFont="1"/>
    <xf numFmtId="17" fontId="29" fillId="14" borderId="0" xfId="0" applyNumberFormat="1" applyFont="1" applyFill="1" applyAlignment="1">
      <alignment horizontal="center" vertical="center" wrapText="1"/>
    </xf>
    <xf numFmtId="17" fontId="55" fillId="14" borderId="0" xfId="0" applyNumberFormat="1" applyFont="1" applyFill="1" applyAlignment="1">
      <alignment horizontal="center" wrapText="1"/>
    </xf>
    <xf numFmtId="0" fontId="17" fillId="13" borderId="0" xfId="0" applyFont="1" applyFill="1" applyAlignment="1">
      <alignment horizontal="center" vertical="center" wrapText="1"/>
    </xf>
    <xf numFmtId="0" fontId="56" fillId="0" borderId="0" xfId="0" applyFont="1"/>
    <xf numFmtId="17" fontId="17" fillId="13" borderId="0" xfId="0" applyNumberFormat="1" applyFont="1" applyFill="1" applyAlignment="1">
      <alignment horizontal="center" wrapText="1"/>
    </xf>
    <xf numFmtId="0" fontId="44" fillId="10" borderId="40" xfId="0" applyFont="1" applyFill="1" applyBorder="1" applyAlignment="1">
      <alignment horizontal="left"/>
    </xf>
    <xf numFmtId="174" fontId="44" fillId="10" borderId="40" xfId="0" applyNumberFormat="1" applyFont="1" applyFill="1" applyBorder="1" applyAlignment="1">
      <alignment horizontal="right" vertical="center"/>
    </xf>
    <xf numFmtId="170" fontId="44" fillId="0" borderId="0" xfId="7" applyNumberFormat="1" applyFont="1" applyFill="1" applyBorder="1" applyAlignment="1">
      <alignment horizontal="center" vertical="center"/>
    </xf>
    <xf numFmtId="174" fontId="44" fillId="10" borderId="7" xfId="0" applyNumberFormat="1" applyFont="1" applyFill="1" applyBorder="1" applyAlignment="1">
      <alignment horizontal="right" vertical="center"/>
    </xf>
    <xf numFmtId="170" fontId="44" fillId="0" borderId="7" xfId="7" applyNumberFormat="1" applyFont="1" applyFill="1" applyBorder="1" applyAlignment="1">
      <alignment horizontal="center" vertical="center"/>
    </xf>
    <xf numFmtId="0" fontId="44" fillId="10" borderId="7" xfId="0" applyFont="1" applyFill="1" applyBorder="1" applyAlignment="1">
      <alignment horizontal="left"/>
    </xf>
    <xf numFmtId="174" fontId="44" fillId="10" borderId="0" xfId="0" applyNumberFormat="1" applyFont="1" applyFill="1" applyAlignment="1">
      <alignment horizontal="right" vertical="center"/>
    </xf>
    <xf numFmtId="170" fontId="44" fillId="10" borderId="7" xfId="6" applyNumberFormat="1" applyFont="1" applyFill="1" applyBorder="1" applyAlignment="1">
      <alignment horizontal="right" vertical="center"/>
    </xf>
    <xf numFmtId="170" fontId="44" fillId="0" borderId="40" xfId="7" applyNumberFormat="1" applyFont="1" applyFill="1" applyBorder="1" applyAlignment="1">
      <alignment horizontal="center" vertical="center"/>
    </xf>
    <xf numFmtId="167" fontId="4" fillId="0" borderId="0" xfId="9" applyNumberFormat="1"/>
    <xf numFmtId="0" fontId="47" fillId="0" borderId="0" xfId="0" applyFont="1" applyAlignment="1">
      <alignment horizontal="left" vertical="center" indent="4"/>
    </xf>
    <xf numFmtId="3" fontId="0" fillId="2" borderId="0" xfId="0" applyNumberFormat="1" applyFill="1" applyAlignment="1">
      <alignment horizontal="center"/>
    </xf>
    <xf numFmtId="166" fontId="5" fillId="2" borderId="0" xfId="4" applyNumberFormat="1" applyFont="1" applyFill="1" applyBorder="1" applyAlignment="1">
      <alignment vertical="center"/>
    </xf>
    <xf numFmtId="169" fontId="5" fillId="2" borderId="0" xfId="1" applyNumberFormat="1" applyFont="1" applyFill="1" applyBorder="1" applyAlignment="1">
      <alignment horizontal="right" vertical="center"/>
    </xf>
    <xf numFmtId="170" fontId="0" fillId="11" borderId="0" xfId="6" applyNumberFormat="1" applyFont="1" applyFill="1" applyBorder="1"/>
    <xf numFmtId="167" fontId="15" fillId="3" borderId="0" xfId="1" applyNumberFormat="1" applyFont="1" applyFill="1" applyBorder="1"/>
    <xf numFmtId="167" fontId="15" fillId="3" borderId="42" xfId="1" applyNumberFormat="1" applyFont="1" applyFill="1" applyBorder="1"/>
    <xf numFmtId="170" fontId="15" fillId="3" borderId="42" xfId="6" applyNumberFormat="1" applyFont="1" applyFill="1" applyBorder="1" applyAlignment="1">
      <alignment horizontal="right"/>
    </xf>
    <xf numFmtId="170" fontId="15" fillId="3" borderId="0" xfId="6" applyNumberFormat="1" applyFont="1" applyFill="1" applyBorder="1" applyAlignment="1">
      <alignment horizontal="right"/>
    </xf>
    <xf numFmtId="0" fontId="15" fillId="3" borderId="43" xfId="5" applyFont="1" applyFill="1" applyBorder="1" applyAlignment="1">
      <alignment horizontal="left" vertical="center"/>
    </xf>
    <xf numFmtId="167" fontId="15" fillId="3" borderId="43" xfId="1" applyNumberFormat="1" applyFont="1" applyFill="1" applyBorder="1"/>
    <xf numFmtId="170" fontId="15" fillId="3" borderId="43" xfId="6" applyNumberFormat="1" applyFont="1" applyFill="1" applyBorder="1" applyAlignment="1">
      <alignment horizontal="right"/>
    </xf>
    <xf numFmtId="167" fontId="42" fillId="0" borderId="43" xfId="1" applyNumberFormat="1" applyFont="1" applyBorder="1"/>
    <xf numFmtId="170" fontId="42" fillId="11" borderId="43" xfId="6" applyNumberFormat="1" applyFont="1" applyFill="1" applyBorder="1" applyAlignment="1">
      <alignment horizontal="right"/>
    </xf>
    <xf numFmtId="0" fontId="42" fillId="0" borderId="43" xfId="5" applyFont="1" applyBorder="1" applyAlignment="1">
      <alignment horizontal="left" vertical="center"/>
    </xf>
    <xf numFmtId="166" fontId="15" fillId="3" borderId="43" xfId="1" applyNumberFormat="1" applyFont="1" applyFill="1" applyBorder="1"/>
    <xf numFmtId="166" fontId="42" fillId="11" borderId="43" xfId="1" applyNumberFormat="1" applyFont="1" applyFill="1" applyBorder="1"/>
    <xf numFmtId="170" fontId="42" fillId="0" borderId="43" xfId="6" applyNumberFormat="1" applyFont="1" applyBorder="1" applyAlignment="1">
      <alignment horizontal="right"/>
    </xf>
    <xf numFmtId="9" fontId="42" fillId="0" borderId="43" xfId="6" applyFont="1" applyBorder="1" applyAlignment="1">
      <alignment horizontal="right"/>
    </xf>
    <xf numFmtId="0" fontId="41" fillId="11" borderId="0" xfId="0" applyFont="1" applyFill="1" applyAlignment="1">
      <alignment horizontal="center" vertical="center" wrapText="1"/>
    </xf>
    <xf numFmtId="17" fontId="41" fillId="11" borderId="44" xfId="0" applyNumberFormat="1" applyFont="1" applyFill="1" applyBorder="1" applyAlignment="1">
      <alignment horizontal="center" vertical="center" wrapText="1"/>
    </xf>
    <xf numFmtId="0" fontId="41" fillId="11" borderId="44" xfId="0" applyFont="1" applyFill="1" applyBorder="1" applyAlignment="1">
      <alignment horizontal="center" vertical="center" wrapText="1"/>
    </xf>
    <xf numFmtId="0" fontId="15" fillId="3" borderId="42" xfId="5" applyFont="1" applyFill="1" applyBorder="1" applyAlignment="1">
      <alignment horizontal="left" vertical="center"/>
    </xf>
    <xf numFmtId="0" fontId="15" fillId="15" borderId="43" xfId="5" applyFont="1" applyFill="1" applyBorder="1" applyAlignment="1">
      <alignment horizontal="left" vertical="center"/>
    </xf>
    <xf numFmtId="166" fontId="15" fillId="15" borderId="43" xfId="1" applyNumberFormat="1" applyFont="1" applyFill="1" applyBorder="1" applyAlignment="1">
      <alignment horizontal="center" vertical="center"/>
    </xf>
    <xf numFmtId="170" fontId="15" fillId="15" borderId="43" xfId="6" applyNumberFormat="1" applyFont="1" applyFill="1" applyBorder="1" applyAlignment="1">
      <alignment horizontal="right" vertical="center"/>
    </xf>
    <xf numFmtId="0" fontId="42" fillId="0" borderId="42" xfId="5" applyFont="1" applyBorder="1" applyAlignment="1">
      <alignment horizontal="left" vertical="center"/>
    </xf>
    <xf numFmtId="0" fontId="42" fillId="0" borderId="44" xfId="5" applyFont="1" applyBorder="1" applyAlignment="1">
      <alignment horizontal="left" vertical="center"/>
    </xf>
    <xf numFmtId="0" fontId="42" fillId="0" borderId="0" xfId="5" applyFont="1" applyAlignment="1">
      <alignment horizontal="left" vertical="center"/>
    </xf>
    <xf numFmtId="17" fontId="41" fillId="17" borderId="45" xfId="0" applyNumberFormat="1" applyFont="1" applyFill="1" applyBorder="1" applyAlignment="1">
      <alignment horizontal="center" vertical="center" wrapText="1"/>
    </xf>
    <xf numFmtId="0" fontId="41" fillId="17" borderId="45" xfId="0" applyFont="1" applyFill="1" applyBorder="1" applyAlignment="1">
      <alignment horizontal="center" vertical="center" wrapText="1"/>
    </xf>
    <xf numFmtId="166" fontId="15" fillId="16" borderId="45" xfId="1" applyNumberFormat="1" applyFont="1" applyFill="1" applyBorder="1" applyAlignment="1">
      <alignment horizontal="center" vertical="center"/>
    </xf>
    <xf numFmtId="170" fontId="15" fillId="16" borderId="45" xfId="6" applyNumberFormat="1" applyFont="1" applyFill="1" applyBorder="1" applyAlignment="1">
      <alignment horizontal="right" vertical="center"/>
    </xf>
    <xf numFmtId="0" fontId="15" fillId="16" borderId="45" xfId="5" applyFont="1" applyFill="1" applyBorder="1" applyAlignment="1">
      <alignment horizontal="left" vertical="center"/>
    </xf>
    <xf numFmtId="167" fontId="42" fillId="0" borderId="44" xfId="1" applyNumberFormat="1" applyFont="1" applyFill="1" applyBorder="1"/>
    <xf numFmtId="170" fontId="42" fillId="0" borderId="44" xfId="6" applyNumberFormat="1" applyFont="1" applyFill="1" applyBorder="1" applyAlignment="1">
      <alignment horizontal="right"/>
    </xf>
    <xf numFmtId="167" fontId="42" fillId="0" borderId="0" xfId="1" applyNumberFormat="1" applyFont="1" applyFill="1" applyBorder="1"/>
    <xf numFmtId="170" fontId="42" fillId="0" borderId="0" xfId="6" applyNumberFormat="1" applyFont="1" applyFill="1" applyBorder="1" applyAlignment="1">
      <alignment horizontal="right"/>
    </xf>
    <xf numFmtId="167" fontId="42" fillId="0" borderId="42" xfId="1" applyNumberFormat="1" applyFont="1" applyFill="1" applyBorder="1"/>
    <xf numFmtId="170" fontId="42" fillId="0" borderId="42" xfId="6" applyNumberFormat="1" applyFont="1" applyFill="1" applyBorder="1" applyAlignment="1">
      <alignment horizontal="right"/>
    </xf>
    <xf numFmtId="166" fontId="42" fillId="0" borderId="44" xfId="1" applyNumberFormat="1" applyFont="1" applyFill="1" applyBorder="1"/>
    <xf numFmtId="166" fontId="42" fillId="0" borderId="0" xfId="1" applyNumberFormat="1" applyFont="1" applyFill="1" applyBorder="1"/>
    <xf numFmtId="166" fontId="42" fillId="0" borderId="42" xfId="1" applyNumberFormat="1" applyFont="1" applyFill="1" applyBorder="1"/>
    <xf numFmtId="17" fontId="41" fillId="0" borderId="42" xfId="0" applyNumberFormat="1" applyFont="1" applyBorder="1" applyAlignment="1">
      <alignment horizontal="center" vertical="center" wrapText="1"/>
    </xf>
    <xf numFmtId="0" fontId="41" fillId="0" borderId="42" xfId="0" applyFont="1" applyBorder="1" applyAlignment="1">
      <alignment horizontal="center" vertical="center" wrapText="1"/>
    </xf>
    <xf numFmtId="0" fontId="15" fillId="0" borderId="42" xfId="5" applyFont="1" applyBorder="1" applyAlignment="1">
      <alignment horizontal="left" vertical="center"/>
    </xf>
    <xf numFmtId="167" fontId="15" fillId="0" borderId="0" xfId="1" applyNumberFormat="1" applyFont="1" applyFill="1" applyBorder="1"/>
    <xf numFmtId="170" fontId="15" fillId="0" borderId="0" xfId="6" applyNumberFormat="1" applyFont="1" applyFill="1" applyBorder="1" applyAlignment="1">
      <alignment horizontal="right"/>
    </xf>
    <xf numFmtId="9" fontId="42" fillId="0" borderId="44" xfId="6" applyFont="1" applyFill="1" applyBorder="1" applyAlignment="1">
      <alignment horizontal="right"/>
    </xf>
    <xf numFmtId="9" fontId="42" fillId="0" borderId="0" xfId="6" applyFont="1" applyFill="1" applyBorder="1" applyAlignment="1">
      <alignment horizontal="right"/>
    </xf>
    <xf numFmtId="9" fontId="42" fillId="0" borderId="42" xfId="6" applyFont="1" applyFill="1" applyBorder="1" applyAlignment="1">
      <alignment horizontal="right"/>
    </xf>
    <xf numFmtId="0" fontId="15" fillId="0" borderId="44" xfId="5" applyFont="1" applyBorder="1" applyAlignment="1">
      <alignment horizontal="left" vertical="center"/>
    </xf>
    <xf numFmtId="166" fontId="15" fillId="0" borderId="44" xfId="1" applyNumberFormat="1" applyFont="1" applyFill="1" applyBorder="1"/>
    <xf numFmtId="170" fontId="15" fillId="0" borderId="44" xfId="6" applyNumberFormat="1" applyFont="1" applyFill="1" applyBorder="1" applyAlignment="1">
      <alignment horizontal="right"/>
    </xf>
    <xf numFmtId="0" fontId="15" fillId="0" borderId="0" xfId="5" applyFont="1" applyAlignment="1">
      <alignment horizontal="left" vertical="center"/>
    </xf>
    <xf numFmtId="166" fontId="15" fillId="0" borderId="0" xfId="1" applyNumberFormat="1" applyFont="1" applyFill="1" applyBorder="1"/>
    <xf numFmtId="0" fontId="0" fillId="11" borderId="46" xfId="0" applyFill="1" applyBorder="1"/>
    <xf numFmtId="0" fontId="57" fillId="11" borderId="0" xfId="0" applyFont="1" applyFill="1" applyAlignment="1">
      <alignment horizontal="center" vertical="center"/>
    </xf>
    <xf numFmtId="0" fontId="57" fillId="11" borderId="0" xfId="0" applyFont="1" applyFill="1" applyAlignment="1">
      <alignment horizontal="center" vertical="center" wrapText="1"/>
    </xf>
    <xf numFmtId="2" fontId="0" fillId="11" borderId="0" xfId="0" applyNumberFormat="1" applyFill="1"/>
    <xf numFmtId="0" fontId="59" fillId="11" borderId="0" xfId="0" applyFont="1" applyFill="1" applyAlignment="1">
      <alignment vertical="center"/>
    </xf>
    <xf numFmtId="171" fontId="59" fillId="11" borderId="0" xfId="0" applyNumberFormat="1" applyFont="1" applyFill="1" applyAlignment="1">
      <alignment vertical="center"/>
    </xf>
    <xf numFmtId="3" fontId="0" fillId="11" borderId="0" xfId="0" applyNumberFormat="1" applyFill="1"/>
    <xf numFmtId="170" fontId="59" fillId="11" borderId="0" xfId="6" applyNumberFormat="1" applyFont="1" applyFill="1" applyBorder="1" applyAlignment="1">
      <alignment vertical="center"/>
    </xf>
    <xf numFmtId="4" fontId="0" fillId="11" borderId="0" xfId="0" applyNumberFormat="1" applyFill="1"/>
    <xf numFmtId="179" fontId="60" fillId="11" borderId="0" xfId="1" applyNumberFormat="1" applyFont="1" applyFill="1" applyBorder="1" applyAlignment="1">
      <alignment vertical="center"/>
    </xf>
    <xf numFmtId="177" fontId="0" fillId="11" borderId="0" xfId="0" applyNumberFormat="1" applyFill="1"/>
    <xf numFmtId="0" fontId="3" fillId="11" borderId="0" xfId="0" applyFont="1" applyFill="1" applyAlignment="1">
      <alignment horizontal="left"/>
    </xf>
    <xf numFmtId="0" fontId="3" fillId="11" borderId="0" xfId="0" applyFont="1" applyFill="1"/>
    <xf numFmtId="4" fontId="0" fillId="11" borderId="0" xfId="0" applyNumberFormat="1" applyFill="1" applyAlignment="1">
      <alignment horizontal="center"/>
    </xf>
    <xf numFmtId="0" fontId="61" fillId="0" borderId="0" xfId="0" applyFont="1"/>
    <xf numFmtId="0" fontId="0" fillId="11" borderId="0" xfId="0" applyFill="1" applyAlignment="1">
      <alignment vertical="center"/>
    </xf>
    <xf numFmtId="4" fontId="0" fillId="11" borderId="0" xfId="0" applyNumberFormat="1" applyFill="1" applyAlignment="1">
      <alignment vertical="center"/>
    </xf>
    <xf numFmtId="3" fontId="62" fillId="11" borderId="0" xfId="0" applyNumberFormat="1" applyFont="1" applyFill="1" applyAlignment="1">
      <alignment horizontal="right" wrapText="1"/>
    </xf>
    <xf numFmtId="3" fontId="62" fillId="11" borderId="0" xfId="0" applyNumberFormat="1" applyFont="1" applyFill="1"/>
    <xf numFmtId="0" fontId="58" fillId="11" borderId="0" xfId="0" applyFont="1" applyFill="1" applyAlignment="1">
      <alignment vertical="center"/>
    </xf>
    <xf numFmtId="0" fontId="64" fillId="11" borderId="0" xfId="0" applyFont="1" applyFill="1" applyAlignment="1">
      <alignment horizontal="right" vertical="center"/>
    </xf>
    <xf numFmtId="2" fontId="64" fillId="11" borderId="0" xfId="0" applyNumberFormat="1" applyFont="1" applyFill="1" applyAlignment="1">
      <alignment horizontal="center" vertical="center"/>
    </xf>
    <xf numFmtId="2" fontId="65" fillId="11" borderId="0" xfId="0" applyNumberFormat="1" applyFont="1" applyFill="1" applyAlignment="1">
      <alignment horizontal="center" vertical="center"/>
    </xf>
    <xf numFmtId="0" fontId="65" fillId="11" borderId="0" xfId="0" applyFont="1" applyFill="1" applyAlignment="1">
      <alignment horizontal="right" vertical="center"/>
    </xf>
    <xf numFmtId="0" fontId="0" fillId="11" borderId="42" xfId="0" applyFill="1" applyBorder="1"/>
    <xf numFmtId="0" fontId="3" fillId="11" borderId="46" xfId="0" applyFont="1" applyFill="1" applyBorder="1"/>
    <xf numFmtId="0" fontId="63" fillId="19" borderId="47" xfId="0" applyFont="1" applyFill="1" applyBorder="1" applyAlignment="1">
      <alignment horizontal="center" vertical="center"/>
    </xf>
    <xf numFmtId="0" fontId="63" fillId="18" borderId="47" xfId="0" applyFont="1" applyFill="1" applyBorder="1" applyAlignment="1">
      <alignment horizontal="center" vertical="center"/>
    </xf>
    <xf numFmtId="17" fontId="41" fillId="20" borderId="42" xfId="0" applyNumberFormat="1" applyFont="1" applyFill="1" applyBorder="1" applyAlignment="1">
      <alignment horizontal="center" vertical="center" wrapText="1"/>
    </xf>
    <xf numFmtId="0" fontId="41" fillId="20" borderId="42" xfId="0" applyFont="1" applyFill="1" applyBorder="1" applyAlignment="1">
      <alignment horizontal="center" vertical="center" wrapText="1"/>
    </xf>
    <xf numFmtId="0" fontId="7" fillId="0" borderId="0" xfId="0" applyFont="1" applyAlignment="1">
      <alignment horizontal="right"/>
    </xf>
    <xf numFmtId="0" fontId="2" fillId="5" borderId="5" xfId="0" applyFont="1" applyFill="1" applyBorder="1" applyAlignment="1">
      <alignment horizontal="center" vertical="center"/>
    </xf>
    <xf numFmtId="169" fontId="2" fillId="5" borderId="5" xfId="1" applyNumberFormat="1" applyFont="1" applyFill="1" applyBorder="1" applyAlignment="1">
      <alignment horizontal="center" vertical="center"/>
    </xf>
    <xf numFmtId="166" fontId="10" fillId="0" borderId="0" xfId="1" applyNumberFormat="1" applyFont="1" applyFill="1" applyBorder="1" applyAlignment="1">
      <alignment vertical="center"/>
    </xf>
    <xf numFmtId="166" fontId="25" fillId="0" borderId="0" xfId="1" applyNumberFormat="1" applyFont="1" applyFill="1" applyBorder="1" applyAlignment="1">
      <alignment vertical="center"/>
    </xf>
    <xf numFmtId="43" fontId="10" fillId="0" borderId="0" xfId="1" applyFont="1" applyFill="1" applyBorder="1" applyAlignment="1">
      <alignment vertical="center"/>
    </xf>
    <xf numFmtId="0" fontId="66" fillId="0" borderId="43" xfId="0" applyFont="1" applyBorder="1" applyAlignment="1">
      <alignment horizontal="left" vertical="center" indent="2"/>
    </xf>
    <xf numFmtId="167" fontId="66" fillId="0" borderId="43" xfId="1" quotePrefix="1" applyNumberFormat="1" applyFont="1" applyFill="1" applyBorder="1" applyAlignment="1">
      <alignment horizontal="left" vertical="center" indent="2"/>
    </xf>
    <xf numFmtId="167" fontId="9" fillId="0" borderId="43" xfId="1" applyNumberFormat="1" applyFont="1" applyFill="1" applyBorder="1" applyAlignment="1">
      <alignment horizontal="right" vertical="center"/>
    </xf>
    <xf numFmtId="0" fontId="67" fillId="7" borderId="43" xfId="0" quotePrefix="1" applyFont="1" applyFill="1" applyBorder="1" applyAlignment="1">
      <alignment vertical="center"/>
    </xf>
    <xf numFmtId="169" fontId="67" fillId="7" borderId="43" xfId="1" applyNumberFormat="1" applyFont="1" applyFill="1" applyBorder="1" applyAlignment="1">
      <alignment horizontal="right" vertical="center"/>
    </xf>
    <xf numFmtId="167" fontId="67" fillId="7" borderId="43" xfId="1" quotePrefix="1" applyNumberFormat="1" applyFont="1" applyFill="1" applyBorder="1" applyAlignment="1">
      <alignment vertical="center"/>
    </xf>
    <xf numFmtId="0" fontId="66" fillId="0" borderId="42" xfId="0" applyFont="1" applyBorder="1" applyAlignment="1">
      <alignment horizontal="left" vertical="center" indent="2"/>
    </xf>
    <xf numFmtId="167" fontId="66" fillId="0" borderId="42" xfId="1" quotePrefix="1" applyNumberFormat="1" applyFont="1" applyFill="1" applyBorder="1" applyAlignment="1">
      <alignment horizontal="left" vertical="center" indent="2"/>
    </xf>
    <xf numFmtId="167" fontId="9" fillId="0" borderId="42" xfId="1" applyNumberFormat="1" applyFont="1" applyFill="1" applyBorder="1" applyAlignment="1">
      <alignment horizontal="right" vertical="center"/>
    </xf>
    <xf numFmtId="0" fontId="69" fillId="0" borderId="49" xfId="0" applyFont="1" applyBorder="1" applyAlignment="1">
      <alignment vertical="center"/>
    </xf>
    <xf numFmtId="0" fontId="69" fillId="0" borderId="49" xfId="0" applyFont="1" applyBorder="1" applyAlignment="1">
      <alignment horizontal="right"/>
    </xf>
    <xf numFmtId="0" fontId="69" fillId="0" borderId="49" xfId="0" applyFont="1" applyBorder="1"/>
    <xf numFmtId="0" fontId="70" fillId="0" borderId="49" xfId="0" applyFont="1" applyBorder="1"/>
    <xf numFmtId="0" fontId="70" fillId="0" borderId="49" xfId="0" applyFont="1" applyBorder="1" applyAlignment="1">
      <alignment horizontal="right"/>
    </xf>
    <xf numFmtId="0" fontId="69" fillId="0" borderId="49" xfId="0" applyFont="1" applyBorder="1" applyAlignment="1">
      <alignment vertical="center" wrapText="1"/>
    </xf>
    <xf numFmtId="0" fontId="69" fillId="0" borderId="41" xfId="0" applyFont="1" applyBorder="1" applyAlignment="1">
      <alignment horizontal="right"/>
    </xf>
    <xf numFmtId="0" fontId="69" fillId="0" borderId="51" xfId="0" applyFont="1" applyBorder="1" applyAlignment="1">
      <alignment horizontal="right"/>
    </xf>
    <xf numFmtId="0" fontId="69" fillId="0" borderId="52" xfId="0" applyFont="1" applyBorder="1" applyAlignment="1">
      <alignment horizontal="right"/>
    </xf>
    <xf numFmtId="10" fontId="69" fillId="0" borderId="49" xfId="0" applyNumberFormat="1" applyFont="1" applyBorder="1" applyAlignment="1">
      <alignment horizontal="justify" vertical="center" wrapText="1"/>
    </xf>
    <xf numFmtId="0" fontId="69" fillId="0" borderId="49" xfId="0" applyFont="1" applyBorder="1" applyAlignment="1">
      <alignment horizontal="justify" vertical="center" wrapText="1"/>
    </xf>
    <xf numFmtId="0" fontId="5" fillId="0" borderId="0" xfId="0" applyFont="1"/>
    <xf numFmtId="0" fontId="12" fillId="0" borderId="0" xfId="0" applyFont="1"/>
    <xf numFmtId="164" fontId="12" fillId="0" borderId="0" xfId="0" applyNumberFormat="1" applyFont="1"/>
    <xf numFmtId="175" fontId="12" fillId="0" borderId="0" xfId="0" applyNumberFormat="1" applyFont="1"/>
    <xf numFmtId="164" fontId="5" fillId="0" borderId="57" xfId="0" applyNumberFormat="1" applyFont="1" applyBorder="1" applyAlignment="1">
      <alignment vertical="center"/>
    </xf>
    <xf numFmtId="164" fontId="5" fillId="0" borderId="59" xfId="0" applyNumberFormat="1" applyFont="1" applyBorder="1" applyAlignment="1">
      <alignment vertical="center"/>
    </xf>
    <xf numFmtId="164" fontId="5" fillId="0" borderId="60" xfId="0" applyNumberFormat="1" applyFont="1" applyBorder="1" applyAlignment="1">
      <alignment vertical="center"/>
    </xf>
    <xf numFmtId="0" fontId="15" fillId="0" borderId="0" xfId="6" applyNumberFormat="1" applyFont="1" applyAlignment="1">
      <alignment horizontal="right"/>
    </xf>
    <xf numFmtId="0" fontId="5" fillId="0" borderId="62" xfId="0" pivotButton="1" applyFont="1" applyBorder="1" applyAlignment="1">
      <alignment vertical="center"/>
    </xf>
    <xf numFmtId="0" fontId="5" fillId="0" borderId="63" xfId="0" applyFont="1" applyBorder="1" applyAlignment="1">
      <alignment vertical="center"/>
    </xf>
    <xf numFmtId="0" fontId="5" fillId="0" borderId="61" xfId="0" pivotButton="1" applyFont="1" applyBorder="1" applyAlignment="1">
      <alignment vertical="center"/>
    </xf>
    <xf numFmtId="0" fontId="5" fillId="0" borderId="64" xfId="0" applyFont="1" applyBorder="1" applyAlignment="1">
      <alignment horizontal="left" vertical="center"/>
    </xf>
    <xf numFmtId="164" fontId="5" fillId="0" borderId="53" xfId="0" applyNumberFormat="1" applyFont="1" applyBorder="1" applyAlignment="1">
      <alignment vertical="center"/>
    </xf>
    <xf numFmtId="164" fontId="5" fillId="0" borderId="54" xfId="0" applyNumberFormat="1" applyFont="1" applyBorder="1" applyAlignment="1">
      <alignment vertical="center"/>
    </xf>
    <xf numFmtId="164" fontId="5" fillId="0" borderId="55" xfId="0" applyNumberFormat="1" applyFont="1" applyBorder="1" applyAlignment="1">
      <alignment vertical="center"/>
    </xf>
    <xf numFmtId="0" fontId="5" fillId="0" borderId="65" xfId="0" applyFont="1" applyBorder="1" applyAlignment="1">
      <alignment horizontal="left" vertical="center"/>
    </xf>
    <xf numFmtId="164" fontId="5" fillId="0" borderId="56" xfId="0" applyNumberFormat="1" applyFont="1" applyBorder="1" applyAlignment="1">
      <alignment vertical="center"/>
    </xf>
    <xf numFmtId="0" fontId="5" fillId="0" borderId="66" xfId="0" applyFont="1" applyBorder="1" applyAlignment="1">
      <alignment horizontal="left" vertical="center"/>
    </xf>
    <xf numFmtId="0" fontId="5" fillId="0" borderId="61" xfId="0" applyFont="1" applyBorder="1" applyAlignment="1">
      <alignment horizontal="left" vertical="center"/>
    </xf>
    <xf numFmtId="164" fontId="5" fillId="0" borderId="58" xfId="0" applyNumberFormat="1" applyFont="1" applyBorder="1" applyAlignment="1">
      <alignment vertical="center"/>
    </xf>
    <xf numFmtId="0" fontId="5" fillId="0" borderId="63" xfId="0" applyFont="1" applyBorder="1" applyAlignment="1">
      <alignment horizontal="left" vertical="center"/>
    </xf>
    <xf numFmtId="43" fontId="12" fillId="0" borderId="0" xfId="1" applyFont="1"/>
    <xf numFmtId="0" fontId="5" fillId="0" borderId="62" xfId="0" applyFont="1" applyBorder="1" applyAlignment="1">
      <alignment vertical="center"/>
    </xf>
    <xf numFmtId="0" fontId="5" fillId="0" borderId="67" xfId="0" applyFont="1" applyBorder="1" applyAlignment="1">
      <alignment vertical="center"/>
    </xf>
    <xf numFmtId="0" fontId="5" fillId="0" borderId="56" xfId="0" applyFont="1" applyBorder="1" applyAlignment="1">
      <alignment horizontal="left" vertical="center"/>
    </xf>
    <xf numFmtId="0" fontId="5" fillId="0" borderId="56" xfId="0" applyFont="1" applyBorder="1" applyAlignment="1">
      <alignment horizontal="left" vertical="center" indent="1"/>
    </xf>
    <xf numFmtId="0" fontId="15" fillId="0" borderId="0" xfId="6" applyNumberFormat="1" applyFont="1" applyAlignment="1">
      <alignment horizontal="right" wrapText="1"/>
    </xf>
    <xf numFmtId="0" fontId="0" fillId="0" borderId="0" xfId="0" applyAlignment="1">
      <alignment horizontal="right" wrapText="1"/>
    </xf>
    <xf numFmtId="0" fontId="13" fillId="6" borderId="4" xfId="2" applyFont="1" applyFill="1" applyBorder="1" applyAlignment="1">
      <alignment horizontal="center" vertical="center" wrapText="1"/>
    </xf>
    <xf numFmtId="0" fontId="13" fillId="6" borderId="1" xfId="2" applyFont="1" applyFill="1" applyBorder="1" applyAlignment="1">
      <alignment horizontal="center" vertical="center" wrapText="1"/>
    </xf>
    <xf numFmtId="0" fontId="13" fillId="5" borderId="4" xfId="2" applyFont="1" applyFill="1" applyBorder="1" applyAlignment="1">
      <alignment horizontal="center" vertical="center"/>
    </xf>
    <xf numFmtId="0" fontId="14" fillId="5" borderId="1" xfId="2" applyFont="1" applyFill="1" applyBorder="1"/>
    <xf numFmtId="0" fontId="3" fillId="4" borderId="0" xfId="0" applyFont="1" applyFill="1" applyAlignment="1">
      <alignment horizontal="center"/>
    </xf>
    <xf numFmtId="0" fontId="3" fillId="4" borderId="3" xfId="0" applyFont="1" applyFill="1" applyBorder="1" applyAlignment="1">
      <alignment horizontal="center"/>
    </xf>
    <xf numFmtId="0" fontId="3" fillId="4" borderId="2" xfId="0" applyFont="1" applyFill="1" applyBorder="1" applyAlignment="1">
      <alignment horizontal="center"/>
    </xf>
    <xf numFmtId="17" fontId="43" fillId="13" borderId="0" xfId="0" applyNumberFormat="1" applyFont="1" applyFill="1" applyAlignment="1">
      <alignment horizontal="center" vertical="center" wrapText="1"/>
    </xf>
    <xf numFmtId="0" fontId="19" fillId="10" borderId="0" xfId="9" applyFont="1" applyFill="1" applyAlignment="1">
      <alignment horizontal="center" vertical="center"/>
    </xf>
    <xf numFmtId="0" fontId="21" fillId="12" borderId="12" xfId="9" applyFont="1" applyFill="1" applyBorder="1" applyAlignment="1">
      <alignment horizontal="center" vertical="center"/>
    </xf>
    <xf numFmtId="0" fontId="21" fillId="12" borderId="0" xfId="9" applyFont="1" applyFill="1" applyAlignment="1">
      <alignment horizontal="center" vertical="center"/>
    </xf>
    <xf numFmtId="0" fontId="21" fillId="12" borderId="20" xfId="9" applyFont="1" applyFill="1" applyBorder="1" applyAlignment="1">
      <alignment horizontal="center" vertical="center"/>
    </xf>
    <xf numFmtId="0" fontId="21" fillId="12" borderId="16" xfId="9" applyFont="1" applyFill="1" applyBorder="1" applyAlignment="1">
      <alignment horizontal="center" vertical="center"/>
    </xf>
    <xf numFmtId="0" fontId="21" fillId="12" borderId="17" xfId="9" applyFont="1" applyFill="1" applyBorder="1" applyAlignment="1">
      <alignment horizontal="center" vertical="center"/>
    </xf>
    <xf numFmtId="0" fontId="21" fillId="12" borderId="18" xfId="9" applyFont="1" applyFill="1" applyBorder="1" applyAlignment="1">
      <alignment horizontal="center" vertical="center"/>
    </xf>
    <xf numFmtId="0" fontId="21" fillId="12" borderId="19" xfId="9" applyFont="1" applyFill="1" applyBorder="1" applyAlignment="1">
      <alignment horizontal="center" vertical="center"/>
    </xf>
    <xf numFmtId="0" fontId="19" fillId="8" borderId="25" xfId="9" quotePrefix="1" applyFont="1" applyFill="1" applyBorder="1" applyAlignment="1">
      <alignment horizontal="center" vertical="center"/>
    </xf>
    <xf numFmtId="0" fontId="19" fillId="8" borderId="24" xfId="9" applyFont="1" applyFill="1" applyBorder="1" applyAlignment="1">
      <alignment horizontal="center" vertical="center"/>
    </xf>
    <xf numFmtId="0" fontId="19" fillId="8" borderId="26" xfId="9" applyFont="1" applyFill="1" applyBorder="1" applyAlignment="1">
      <alignment horizontal="center" vertical="center"/>
    </xf>
    <xf numFmtId="0" fontId="19" fillId="8" borderId="28" xfId="9" applyFont="1" applyFill="1" applyBorder="1" applyAlignment="1">
      <alignment horizontal="center" vertical="center"/>
    </xf>
    <xf numFmtId="0" fontId="19" fillId="8" borderId="29" xfId="9" applyFont="1" applyFill="1" applyBorder="1" applyAlignment="1">
      <alignment horizontal="center" vertical="center"/>
    </xf>
    <xf numFmtId="0" fontId="19" fillId="8" borderId="30" xfId="9" applyFont="1" applyFill="1" applyBorder="1" applyAlignment="1">
      <alignment horizontal="center" vertical="center"/>
    </xf>
    <xf numFmtId="17" fontId="53" fillId="13" borderId="0" xfId="0" applyNumberFormat="1" applyFont="1" applyFill="1" applyAlignment="1">
      <alignment horizontal="center" vertical="center" wrapText="1"/>
    </xf>
    <xf numFmtId="0" fontId="27" fillId="0" borderId="0" xfId="5" applyFont="1" applyAlignment="1">
      <alignment horizontal="center"/>
    </xf>
    <xf numFmtId="0" fontId="69" fillId="0" borderId="50" xfId="0" applyFont="1" applyBorder="1" applyAlignment="1">
      <alignment horizontal="left" vertical="center" wrapText="1"/>
    </xf>
    <xf numFmtId="43" fontId="68" fillId="0" borderId="0" xfId="1" applyFont="1" applyFill="1" applyBorder="1" applyAlignment="1">
      <alignment horizontal="center" vertical="center"/>
    </xf>
    <xf numFmtId="0" fontId="63" fillId="18" borderId="48" xfId="0" applyFont="1" applyFill="1" applyBorder="1" applyAlignment="1">
      <alignment horizontal="center" vertical="center"/>
    </xf>
    <xf numFmtId="0" fontId="63" fillId="18" borderId="42" xfId="0" applyFont="1" applyFill="1" applyBorder="1" applyAlignment="1">
      <alignment horizontal="center" vertical="center"/>
    </xf>
    <xf numFmtId="0" fontId="63" fillId="18" borderId="48" xfId="0" applyFont="1" applyFill="1" applyBorder="1" applyAlignment="1">
      <alignment horizontal="right" vertical="center"/>
    </xf>
    <xf numFmtId="0" fontId="63" fillId="18" borderId="42" xfId="0" applyFont="1" applyFill="1" applyBorder="1" applyAlignment="1">
      <alignment horizontal="right" vertical="center"/>
    </xf>
    <xf numFmtId="0" fontId="68" fillId="0" borderId="0" xfId="0" applyFont="1" applyAlignment="1">
      <alignment horizontal="center" vertical="center"/>
    </xf>
    <xf numFmtId="164" fontId="5" fillId="0" borderId="0" xfId="0" applyNumberFormat="1" applyFont="1" applyBorder="1" applyAlignment="1">
      <alignment vertical="center"/>
    </xf>
  </cellXfs>
  <cellStyles count="17">
    <cellStyle name="Hiperlink" xfId="10" builtinId="8"/>
    <cellStyle name="Normal" xfId="0" builtinId="0"/>
    <cellStyle name="Normal 12" xfId="9" xr:uid="{00000000-0005-0000-0000-000002000000}"/>
    <cellStyle name="Normal 2" xfId="3" xr:uid="{00000000-0005-0000-0000-000003000000}"/>
    <cellStyle name="Normal 3" xfId="11" xr:uid="{00000000-0005-0000-0000-000004000000}"/>
    <cellStyle name="Normal 3 2" xfId="12" xr:uid="{00000000-0005-0000-0000-000005000000}"/>
    <cellStyle name="Normal 4" xfId="14" xr:uid="{00000000-0005-0000-0000-000006000000}"/>
    <cellStyle name="Normal_Plan4" xfId="2" xr:uid="{00000000-0005-0000-0000-000007000000}"/>
    <cellStyle name="Normal_Plan5" xfId="5" xr:uid="{00000000-0005-0000-0000-000008000000}"/>
    <cellStyle name="Porcentagem" xfId="6" builtinId="5"/>
    <cellStyle name="Porcentagem 2" xfId="7" xr:uid="{00000000-0005-0000-0000-00000A000000}"/>
    <cellStyle name="Porcentagem 8" xfId="16" xr:uid="{00000000-0005-0000-0000-00000B000000}"/>
    <cellStyle name="Separador de milhares 2" xfId="8" xr:uid="{00000000-0005-0000-0000-00000C000000}"/>
    <cellStyle name="Vírgula" xfId="1" builtinId="3"/>
    <cellStyle name="Vírgula 2" xfId="4" xr:uid="{00000000-0005-0000-0000-00000E000000}"/>
    <cellStyle name="Vírgula 2 2" xfId="13" xr:uid="{00000000-0005-0000-0000-00000F000000}"/>
    <cellStyle name="Vírgula 9" xfId="15" xr:uid="{00000000-0005-0000-0000-000010000000}"/>
  </cellStyles>
  <dxfs count="72">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
      <border>
        <left style="thin">
          <color theme="8" tint="0.39997558519241921"/>
        </left>
        <right style="thin">
          <color theme="8" tint="0.39997558519241921"/>
        </right>
        <top style="thin">
          <color theme="8" tint="0.39997558519241921"/>
        </top>
        <bottom style="thin">
          <color theme="8" tint="0.39997558519241921"/>
        </bottom>
      </border>
    </dxf>
  </dxfs>
  <tableStyles count="0" defaultTableStyle="TableStyleMedium2" defaultPivotStyle="PivotStyleLight16"/>
  <colors>
    <mruColors>
      <color rgb="FF33CCCC"/>
      <color rgb="FF23C36F"/>
      <color rgb="FFFFCCFF"/>
      <color rgb="FFFF99FF"/>
      <color rgb="FFFF00FF"/>
      <color rgb="FF4BD999"/>
      <color rgb="FF66FFFF"/>
      <color rgb="FFB8F2FE"/>
      <color rgb="FF00FFFF"/>
      <color rgb="FFDD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connections" Target="connection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75000"/>
                    <a:lumOff val="25000"/>
                  </a:schemeClr>
                </a:solidFill>
                <a:latin typeface="+mn-lt"/>
                <a:ea typeface="+mn-ea"/>
                <a:cs typeface="+mn-cs"/>
              </a:defRPr>
            </a:pPr>
            <a:r>
              <a:rPr lang="pt-BR">
                <a:solidFill>
                  <a:schemeClr val="tx1">
                    <a:lumMod val="95000"/>
                    <a:lumOff val="5000"/>
                  </a:schemeClr>
                </a:solidFill>
              </a:rPr>
              <a:t>movimentação</a:t>
            </a:r>
            <a:r>
              <a:rPr lang="pt-BR" baseline="0">
                <a:solidFill>
                  <a:schemeClr val="tx1">
                    <a:lumMod val="95000"/>
                    <a:lumOff val="5000"/>
                  </a:schemeClr>
                </a:solidFill>
              </a:rPr>
              <a:t> de </a:t>
            </a:r>
            <a:r>
              <a:rPr lang="pt-BR">
                <a:solidFill>
                  <a:schemeClr val="tx1">
                    <a:lumMod val="95000"/>
                    <a:lumOff val="5000"/>
                  </a:schemeClr>
                </a:solidFill>
              </a:rPr>
              <a:t>PASSAGEIROS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75000"/>
                  <a:lumOff val="25000"/>
                </a:schemeClr>
              </a:solidFill>
              <a:latin typeface="+mn-lt"/>
              <a:ea typeface="+mn-ea"/>
              <a:cs typeface="+mn-cs"/>
            </a:defRPr>
          </a:pPr>
          <a:endParaRPr lang="pt-BR"/>
        </a:p>
      </c:txPr>
    </c:title>
    <c:autoTitleDeleted val="0"/>
    <c:plotArea>
      <c:layout/>
      <c:lineChart>
        <c:grouping val="standard"/>
        <c:varyColors val="0"/>
        <c:ser>
          <c:idx val="0"/>
          <c:order val="0"/>
          <c:tx>
            <c:strRef>
              <c:f>'Grafico Operac_'!$B$4</c:f>
              <c:strCache>
                <c:ptCount val="1"/>
                <c:pt idx="0">
                  <c:v>2017</c:v>
                </c:pt>
              </c:strCache>
            </c:strRef>
          </c:tx>
          <c:spPr>
            <a:ln w="22225" cap="rnd">
              <a:solidFill>
                <a:schemeClr val="accent5">
                  <a:lumMod val="75000"/>
                </a:schemeClr>
              </a:solidFill>
              <a:round/>
            </a:ln>
            <a:effectLst/>
          </c:spPr>
          <c:marker>
            <c:symbol val="diamond"/>
            <c:size val="6"/>
            <c:spPr>
              <a:solidFill>
                <a:schemeClr val="accent5">
                  <a:lumMod val="75000"/>
                </a:schemeClr>
              </a:solidFill>
              <a:ln w="9525">
                <a:solidFill>
                  <a:schemeClr val="accent5">
                    <a:lumMod val="75000"/>
                  </a:schemeClr>
                </a:solidFill>
                <a:round/>
              </a:ln>
              <a:effectLst/>
            </c:spPr>
          </c:marker>
          <c:dLbls>
            <c:dLbl>
              <c:idx val="11"/>
              <c:layout>
                <c:manualLayout>
                  <c:x val="-6.2076421214601006E-4"/>
                  <c:y val="3.3573330312128252E-2"/>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50000"/>
                            <a:lumOff val="50000"/>
                          </a:schemeClr>
                        </a:solidFill>
                        <a:latin typeface="+mn-lt"/>
                        <a:ea typeface="+mn-ea"/>
                        <a:cs typeface="+mn-cs"/>
                      </a:defRPr>
                    </a:pPr>
                    <a:r>
                      <a:rPr lang="en-US" sz="1400" b="1"/>
                      <a:t>9,9</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50000"/>
                          <a:lumOff val="50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15:layout>
                    <c:manualLayout>
                      <c:w val="6.4141023783070059E-2"/>
                      <c:h val="8.6259181631073087E-2"/>
                    </c:manualLayout>
                  </c15:layout>
                  <c15:showDataLabelsRange val="0"/>
                </c:ext>
                <c:ext xmlns:c16="http://schemas.microsoft.com/office/drawing/2014/chart" uri="{C3380CC4-5D6E-409C-BE32-E72D297353CC}">
                  <c16:uniqueId val="{00000000-6E54-43F9-AB81-8D964696950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50000"/>
                        <a:lumOff val="50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'Grafico Operac_'!$A$6:$A$17</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'Grafico Operac_'!$B$6:$B$17</c:f>
              <c:numCache>
                <c:formatCode>0.0</c:formatCode>
                <c:ptCount val="12"/>
                <c:pt idx="0">
                  <c:v>7.839658</c:v>
                </c:pt>
                <c:pt idx="1">
                  <c:v>6.2062939999999998</c:v>
                </c:pt>
                <c:pt idx="2">
                  <c:v>6.8199139999999998</c:v>
                </c:pt>
                <c:pt idx="3">
                  <c:v>6.2667729999999997</c:v>
                </c:pt>
                <c:pt idx="4">
                  <c:v>6.5749180000000003</c:v>
                </c:pt>
                <c:pt idx="5">
                  <c:v>6.5237670000000003</c:v>
                </c:pt>
                <c:pt idx="6">
                  <c:v>7.7549840000000003</c:v>
                </c:pt>
                <c:pt idx="7">
                  <c:v>6.7610279999999996</c:v>
                </c:pt>
                <c:pt idx="8">
                  <c:v>6.6651210000000001</c:v>
                </c:pt>
                <c:pt idx="9">
                  <c:v>7.2075659999999999</c:v>
                </c:pt>
                <c:pt idx="10">
                  <c:v>6.9121300000000003</c:v>
                </c:pt>
                <c:pt idx="11">
                  <c:v>0</c:v>
                </c:pt>
              </c:numCache>
            </c:numRef>
          </c:val>
          <c:smooth val="0"/>
          <c:extLst>
            <c:ext xmlns:c16="http://schemas.microsoft.com/office/drawing/2014/chart" uri="{C3380CC4-5D6E-409C-BE32-E72D297353CC}">
              <c16:uniqueId val="{00000001-CA42-4608-B4E3-11EF71F99E9D}"/>
            </c:ext>
          </c:extLst>
        </c:ser>
        <c:ser>
          <c:idx val="1"/>
          <c:order val="1"/>
          <c:tx>
            <c:strRef>
              <c:f>'Grafico Operac_'!$C$4</c:f>
              <c:strCache>
                <c:ptCount val="1"/>
                <c:pt idx="0">
                  <c:v>2016</c:v>
                </c:pt>
              </c:strCache>
            </c:strRef>
          </c:tx>
          <c:spPr>
            <a:ln w="22225" cap="rnd">
              <a:solidFill>
                <a:srgbClr val="00B050"/>
              </a:solidFill>
              <a:round/>
            </a:ln>
            <a:effectLst/>
          </c:spPr>
          <c:marker>
            <c:symbol val="square"/>
            <c:size val="6"/>
            <c:spPr>
              <a:solidFill>
                <a:srgbClr val="00B050"/>
              </a:solidFill>
              <a:ln w="9525">
                <a:solidFill>
                  <a:srgbClr val="00B050"/>
                </a:solidFill>
                <a:round/>
              </a:ln>
              <a:effectLst/>
            </c:spPr>
          </c:marker>
          <c:dLbls>
            <c:dLbl>
              <c:idx val="11"/>
              <c:layout>
                <c:manualLayout>
                  <c:x val="-1.0569274922231224E-2"/>
                  <c:y val="6.7146094148303317E-2"/>
                </c:manualLayout>
              </c:layout>
              <c:tx>
                <c:rich>
                  <a:bodyPr/>
                  <a:lstStyle/>
                  <a:p>
                    <a:r>
                      <a:rPr lang="en-US" sz="1400" b="1"/>
                      <a:t>9,6</a:t>
                    </a:r>
                  </a:p>
                </c:rich>
              </c:tx>
              <c:showLegendKey val="0"/>
              <c:showVal val="1"/>
              <c:showCatName val="0"/>
              <c:showSerName val="0"/>
              <c:showPercent val="0"/>
              <c:showBubbleSize val="0"/>
              <c:extLst>
                <c:ext xmlns:c15="http://schemas.microsoft.com/office/drawing/2012/chart" uri="{CE6537A1-D6FC-4f65-9D91-7224C49458BB}">
                  <c15:layout>
                    <c:manualLayout>
                      <c:w val="7.2320982883274557E-2"/>
                      <c:h val="6.7074529352895623E-2"/>
                    </c:manualLayout>
                  </c15:layout>
                  <c15:showDataLabelsRange val="0"/>
                </c:ext>
                <c:ext xmlns:c16="http://schemas.microsoft.com/office/drawing/2014/chart" uri="{C3380CC4-5D6E-409C-BE32-E72D297353CC}">
                  <c16:uniqueId val="{00000001-6E54-43F9-AB81-8D964696950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50000"/>
                        <a:lumOff val="50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'Grafico Operac_'!$A$6:$A$17</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'Grafico Operac_'!$C$6:$C$17</c:f>
              <c:numCache>
                <c:formatCode>0.0</c:formatCode>
                <c:ptCount val="12"/>
                <c:pt idx="0">
                  <c:v>10.159599</c:v>
                </c:pt>
                <c:pt idx="1">
                  <c:v>7.9151959999999999</c:v>
                </c:pt>
                <c:pt idx="2">
                  <c:v>8.9091950000000004</c:v>
                </c:pt>
                <c:pt idx="3">
                  <c:v>8.3242499999999993</c:v>
                </c:pt>
                <c:pt idx="4">
                  <c:v>8.4990629999999996</c:v>
                </c:pt>
                <c:pt idx="5">
                  <c:v>8.327731</c:v>
                </c:pt>
                <c:pt idx="6">
                  <c:v>10.006162</c:v>
                </c:pt>
                <c:pt idx="7">
                  <c:v>9.0369390000000003</c:v>
                </c:pt>
                <c:pt idx="8">
                  <c:v>8.9683019999999996</c:v>
                </c:pt>
                <c:pt idx="9">
                  <c:v>9.3470189999999995</c:v>
                </c:pt>
                <c:pt idx="10">
                  <c:v>9.0676860000000001</c:v>
                </c:pt>
                <c:pt idx="11">
                  <c:v>10.026191000000001</c:v>
                </c:pt>
              </c:numCache>
            </c:numRef>
          </c:val>
          <c:smooth val="0"/>
          <c:extLst>
            <c:ext xmlns:c16="http://schemas.microsoft.com/office/drawing/2014/chart" uri="{C3380CC4-5D6E-409C-BE32-E72D297353CC}">
              <c16:uniqueId val="{00000003-CA42-4608-B4E3-11EF71F99E9D}"/>
            </c:ext>
          </c:extLst>
        </c:ser>
        <c:ser>
          <c:idx val="2"/>
          <c:order val="2"/>
          <c:tx>
            <c:strRef>
              <c:f>'Grafico Operac_'!$D$4</c:f>
              <c:strCache>
                <c:ptCount val="1"/>
                <c:pt idx="0">
                  <c:v>2015</c:v>
                </c:pt>
              </c:strCache>
            </c:strRef>
          </c:tx>
          <c:spPr>
            <a:ln w="22225" cap="rnd">
              <a:solidFill>
                <a:srgbClr val="D0BFD9"/>
              </a:solidFill>
              <a:round/>
            </a:ln>
            <a:effectLst/>
          </c:spPr>
          <c:marker>
            <c:symbol val="triangle"/>
            <c:size val="6"/>
            <c:spPr>
              <a:solidFill>
                <a:srgbClr val="D0BFD9"/>
              </a:solidFill>
              <a:ln w="9525">
                <a:solidFill>
                  <a:srgbClr val="D0BFD9"/>
                </a:solidFill>
                <a:round/>
              </a:ln>
              <a:effectLst/>
            </c:spPr>
          </c:marker>
          <c:dLbls>
            <c:dLbl>
              <c:idx val="11"/>
              <c:layout>
                <c:manualLayout>
                  <c:x val="-1.2095442508246245E-2"/>
                  <c:y val="-8.8729016786570747E-2"/>
                </c:manualLayout>
              </c:layout>
              <c:tx>
                <c:rich>
                  <a:bodyPr rot="0" spcFirstLastPara="1" vertOverflow="ellipsis" vert="horz" wrap="square" lIns="38100" tIns="19050" rIns="38100" bIns="19050" anchor="ctr" anchorCtr="1">
                    <a:noAutofit/>
                  </a:bodyPr>
                  <a:lstStyle/>
                  <a:p>
                    <a:pPr>
                      <a:defRPr sz="1400" b="1" i="0" u="none" strike="noStrike" kern="1200" baseline="0">
                        <a:solidFill>
                          <a:schemeClr val="tx1">
                            <a:lumMod val="50000"/>
                            <a:lumOff val="50000"/>
                          </a:schemeClr>
                        </a:solidFill>
                        <a:latin typeface="+mn-lt"/>
                        <a:ea typeface="+mn-ea"/>
                        <a:cs typeface="+mn-cs"/>
                      </a:defRPr>
                    </a:pPr>
                    <a:r>
                      <a:rPr lang="en-US" sz="1400" b="1"/>
                      <a:t>10,0</a:t>
                    </a:r>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50000"/>
                          <a:lumOff val="50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15:layout>
                    <c:manualLayout>
                      <c:w val="8.2545931758530172E-2"/>
                      <c:h val="7.187069242244E-2"/>
                    </c:manualLayout>
                  </c15:layout>
                  <c15:showDataLabelsRange val="0"/>
                </c:ext>
                <c:ext xmlns:c16="http://schemas.microsoft.com/office/drawing/2014/chart" uri="{C3380CC4-5D6E-409C-BE32-E72D297353CC}">
                  <c16:uniqueId val="{00000002-6E54-43F9-AB81-8D964696950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50000"/>
                        <a:lumOff val="50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'Grafico Operac_'!$A$6:$A$17</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'Grafico Operac_'!$D$6:$D$17</c:f>
              <c:numCache>
                <c:formatCode>0.0</c:formatCode>
                <c:ptCount val="12"/>
                <c:pt idx="0">
                  <c:v>10.331773</c:v>
                </c:pt>
                <c:pt idx="1">
                  <c:v>8.3674569999999999</c:v>
                </c:pt>
                <c:pt idx="2">
                  <c:v>8.5</c:v>
                </c:pt>
                <c:pt idx="3">
                  <c:v>8.0538559999999997</c:v>
                </c:pt>
                <c:pt idx="4">
                  <c:v>8.2913250000000005</c:v>
                </c:pt>
                <c:pt idx="5">
                  <c:v>8.0118379999999991</c:v>
                </c:pt>
                <c:pt idx="6">
                  <c:v>9.5025840000000006</c:v>
                </c:pt>
                <c:pt idx="7">
                  <c:v>8.5924899999999997</c:v>
                </c:pt>
                <c:pt idx="8">
                  <c:v>8.4216899999999999</c:v>
                </c:pt>
                <c:pt idx="9">
                  <c:v>8.6092549999999992</c:v>
                </c:pt>
                <c:pt idx="10">
                  <c:v>8.584956</c:v>
                </c:pt>
                <c:pt idx="11">
                  <c:v>9.5610569999999999</c:v>
                </c:pt>
              </c:numCache>
            </c:numRef>
          </c:val>
          <c:smooth val="0"/>
          <c:extLst>
            <c:ext xmlns:c16="http://schemas.microsoft.com/office/drawing/2014/chart" uri="{C3380CC4-5D6E-409C-BE32-E72D297353CC}">
              <c16:uniqueId val="{00000005-CA42-4608-B4E3-11EF71F99E9D}"/>
            </c:ext>
          </c:extLst>
        </c:ser>
        <c:dLbls>
          <c:showLegendKey val="0"/>
          <c:showVal val="0"/>
          <c:showCatName val="0"/>
          <c:showSerName val="0"/>
          <c:showPercent val="0"/>
          <c:showBubbleSize val="0"/>
        </c:dLbls>
        <c:marker val="1"/>
        <c:smooth val="0"/>
        <c:axId val="355565992"/>
        <c:axId val="355566384"/>
      </c:lineChart>
      <c:catAx>
        <c:axId val="355565992"/>
        <c:scaling>
          <c:orientation val="minMax"/>
        </c:scaling>
        <c:delete val="0"/>
        <c:axPos val="b"/>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1050" b="1" i="0" u="none" strike="noStrike" kern="1200" cap="all" spc="120" normalizeH="0" baseline="0">
                <a:solidFill>
                  <a:schemeClr val="tx1">
                    <a:lumMod val="75000"/>
                    <a:lumOff val="25000"/>
                  </a:schemeClr>
                </a:solidFill>
                <a:latin typeface="+mn-lt"/>
                <a:ea typeface="+mn-ea"/>
                <a:cs typeface="+mn-cs"/>
              </a:defRPr>
            </a:pPr>
            <a:endParaRPr lang="pt-BR"/>
          </a:p>
        </c:txPr>
        <c:crossAx val="355566384"/>
        <c:crosses val="autoZero"/>
        <c:auto val="1"/>
        <c:lblAlgn val="ctr"/>
        <c:lblOffset val="100"/>
        <c:noMultiLvlLbl val="0"/>
      </c:catAx>
      <c:valAx>
        <c:axId val="355566384"/>
        <c:scaling>
          <c:orientation val="minMax"/>
          <c:min val="7"/>
        </c:scaling>
        <c:delete val="1"/>
        <c:axPos val="l"/>
        <c:numFmt formatCode="0.0" sourceLinked="1"/>
        <c:majorTickMark val="none"/>
        <c:minorTickMark val="none"/>
        <c:tickLblPos val="nextTo"/>
        <c:crossAx val="355565992"/>
        <c:crosses val="autoZero"/>
        <c:crossBetween val="between"/>
        <c:majorUnit val="0.60000000000000009"/>
      </c:valAx>
      <c:spPr>
        <a:no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85000"/>
                  <a:lumOff val="15000"/>
                </a:schemeClr>
              </a:solidFill>
              <a:latin typeface="+mn-lt"/>
              <a:ea typeface="+mn-ea"/>
              <a:cs typeface="+mn-cs"/>
            </a:defRPr>
          </a:pPr>
          <a:endParaRPr lang="pt-BR"/>
        </a:p>
      </c:txPr>
    </c:legend>
    <c:plotVisOnly val="1"/>
    <c:dispBlanksAs val="gap"/>
    <c:showDLblsOverMax val="0"/>
  </c:chart>
  <c:spPr>
    <a:solidFill>
      <a:schemeClr val="lt1"/>
    </a:solidFill>
    <a:ln w="9525" cap="flat" cmpd="sng" algn="ctr">
      <a:solidFill>
        <a:schemeClr val="bg2">
          <a:lumMod val="2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pt-BR" b="1">
                <a:solidFill>
                  <a:schemeClr val="tx1">
                    <a:lumMod val="85000"/>
                    <a:lumOff val="15000"/>
                  </a:schemeClr>
                </a:solidFill>
              </a:rPr>
              <a:t>Adequação</a:t>
            </a:r>
            <a:r>
              <a:rPr lang="pt-BR" b="1" baseline="0">
                <a:solidFill>
                  <a:schemeClr val="tx1">
                    <a:lumMod val="85000"/>
                    <a:lumOff val="15000"/>
                  </a:schemeClr>
                </a:solidFill>
              </a:rPr>
              <a:t> DO EFETIVO</a:t>
            </a:r>
            <a:endParaRPr lang="pt-BR" b="1">
              <a:solidFill>
                <a:schemeClr val="tx1">
                  <a:lumMod val="85000"/>
                  <a:lumOff val="15000"/>
                </a:schemeClr>
              </a:solidFill>
            </a:endParaRP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'Grafico Operac_'!$G$4</c:f>
              <c:strCache>
                <c:ptCount val="1"/>
                <c:pt idx="0">
                  <c:v>2017</c:v>
                </c:pt>
              </c:strCache>
            </c:strRef>
          </c:tx>
          <c:spPr>
            <a:ln w="22225" cap="rnd">
              <a:solidFill>
                <a:schemeClr val="accent5">
                  <a:lumMod val="75000"/>
                </a:schemeClr>
              </a:solidFill>
              <a:round/>
            </a:ln>
            <a:effectLst/>
          </c:spPr>
          <c:marker>
            <c:symbol val="diamond"/>
            <c:size val="6"/>
            <c:spPr>
              <a:solidFill>
                <a:schemeClr val="accent5">
                  <a:lumMod val="75000"/>
                </a:schemeClr>
              </a:solidFill>
              <a:ln w="9525">
                <a:solidFill>
                  <a:schemeClr val="accent5">
                    <a:lumMod val="75000"/>
                  </a:schemeClr>
                </a:solidFill>
                <a:round/>
              </a:ln>
              <a:effectLst/>
            </c:spPr>
          </c:marker>
          <c:dLbls>
            <c:dLbl>
              <c:idx val="11"/>
              <c:layout>
                <c:manualLayout>
                  <c:x val="-1.3056449430688209E-3"/>
                  <c:y val="-4.7959742442266655E-3"/>
                </c:manualLayout>
              </c:layout>
              <c:tx>
                <c:rich>
                  <a:bodyPr/>
                  <a:lstStyle/>
                  <a:p>
                    <a:fld id="{4FEDD63E-27A5-44FE-A66C-1C0E5203B147}" type="VALUE">
                      <a:rPr lang="en-US" sz="1400" b="1"/>
                      <a:pPr/>
                      <a:t>[VALOR]</a:t>
                    </a:fld>
                    <a:endParaRPr lang="pt-BR"/>
                  </a:p>
                </c:rich>
              </c:tx>
              <c:showLegendKey val="0"/>
              <c:showVal val="1"/>
              <c:showCatName val="0"/>
              <c:showSerName val="0"/>
              <c:showPercent val="0"/>
              <c:showBubbleSize val="0"/>
              <c:extLst>
                <c:ext xmlns:c15="http://schemas.microsoft.com/office/drawing/2012/chart" uri="{CE6537A1-D6FC-4f65-9D91-7224C49458BB}">
                  <c15:layout>
                    <c:manualLayout>
                      <c:w val="4.5325880113014354E-2"/>
                      <c:h val="6.7074529352895623E-2"/>
                    </c:manualLayout>
                  </c15:layout>
                  <c15:dlblFieldTable/>
                  <c15:showDataLabelsRange val="0"/>
                </c:ext>
                <c:ext xmlns:c16="http://schemas.microsoft.com/office/drawing/2014/chart" uri="{C3380CC4-5D6E-409C-BE32-E72D297353CC}">
                  <c16:uniqueId val="{00000000-B659-4378-98B2-E65F4213EE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'Grafico Operac_'!$A$6:$A$17</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'Grafico Operac_'!$G$6:$G$17</c:f>
              <c:numCache>
                <c:formatCode>#,##0</c:formatCode>
                <c:ptCount val="12"/>
                <c:pt idx="0">
                  <c:v>9829</c:v>
                </c:pt>
                <c:pt idx="1">
                  <c:v>9797</c:v>
                </c:pt>
                <c:pt idx="2">
                  <c:v>9771</c:v>
                </c:pt>
                <c:pt idx="3">
                  <c:v>9702</c:v>
                </c:pt>
                <c:pt idx="4">
                  <c:v>9669</c:v>
                </c:pt>
                <c:pt idx="5">
                  <c:v>9662</c:v>
                </c:pt>
                <c:pt idx="6">
                  <c:v>9607</c:v>
                </c:pt>
                <c:pt idx="7">
                  <c:v>9556</c:v>
                </c:pt>
                <c:pt idx="8">
                  <c:v>9498</c:v>
                </c:pt>
                <c:pt idx="9">
                  <c:v>9445</c:v>
                </c:pt>
                <c:pt idx="10">
                  <c:v>9416</c:v>
                </c:pt>
                <c:pt idx="11">
                  <c:v>0</c:v>
                </c:pt>
              </c:numCache>
            </c:numRef>
          </c:val>
          <c:smooth val="0"/>
          <c:extLst>
            <c:ext xmlns:c16="http://schemas.microsoft.com/office/drawing/2014/chart" uri="{C3380CC4-5D6E-409C-BE32-E72D297353CC}">
              <c16:uniqueId val="{00000001-B659-4378-98B2-E65F4213EE12}"/>
            </c:ext>
          </c:extLst>
        </c:ser>
        <c:ser>
          <c:idx val="1"/>
          <c:order val="1"/>
          <c:tx>
            <c:strRef>
              <c:f>'Grafico Operac_'!$H$4</c:f>
              <c:strCache>
                <c:ptCount val="1"/>
                <c:pt idx="0">
                  <c:v>2016</c:v>
                </c:pt>
              </c:strCache>
            </c:strRef>
          </c:tx>
          <c:spPr>
            <a:ln w="22225" cap="rnd">
              <a:solidFill>
                <a:srgbClr val="00B050"/>
              </a:solidFill>
              <a:round/>
            </a:ln>
            <a:effectLst/>
          </c:spPr>
          <c:marker>
            <c:symbol val="square"/>
            <c:size val="6"/>
            <c:spPr>
              <a:solidFill>
                <a:srgbClr val="00B050"/>
              </a:solidFill>
              <a:ln w="9525">
                <a:solidFill>
                  <a:srgbClr val="00B050"/>
                </a:solidFill>
                <a:round/>
              </a:ln>
              <a:effectLst/>
            </c:spPr>
          </c:marker>
          <c:dLbls>
            <c:dLbl>
              <c:idx val="11"/>
              <c:layout>
                <c:manualLayout>
                  <c:x val="-3.1343381836111708E-5"/>
                  <c:y val="-7.1940557789988485E-3"/>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50000"/>
                          <a:lumOff val="50000"/>
                        </a:schemeClr>
                      </a:solidFill>
                      <a:latin typeface="+mn-lt"/>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15:layout>
                    <c:manualLayout>
                      <c:w val="5.6268228666538626E-2"/>
                      <c:h val="7.0263788968824931E-2"/>
                    </c:manualLayout>
                  </c15:layout>
                </c:ext>
                <c:ext xmlns:c16="http://schemas.microsoft.com/office/drawing/2014/chart" uri="{C3380CC4-5D6E-409C-BE32-E72D297353CC}">
                  <c16:uniqueId val="{00000002-B659-4378-98B2-E65F4213EE1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50000"/>
                        <a:lumOff val="50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Operac_'!$A$6:$A$17</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'Grafico Operac_'!$H$6:$H$17</c:f>
              <c:numCache>
                <c:formatCode>#,##0</c:formatCode>
                <c:ptCount val="12"/>
                <c:pt idx="0">
                  <c:v>10119</c:v>
                </c:pt>
                <c:pt idx="1">
                  <c:v>10105</c:v>
                </c:pt>
                <c:pt idx="2">
                  <c:v>10068</c:v>
                </c:pt>
                <c:pt idx="3">
                  <c:v>10117</c:v>
                </c:pt>
                <c:pt idx="4">
                  <c:v>10095</c:v>
                </c:pt>
                <c:pt idx="5">
                  <c:v>9596</c:v>
                </c:pt>
                <c:pt idx="6">
                  <c:v>9443</c:v>
                </c:pt>
                <c:pt idx="7">
                  <c:v>9222</c:v>
                </c:pt>
                <c:pt idx="8">
                  <c:v>9098</c:v>
                </c:pt>
                <c:pt idx="9">
                  <c:v>9031</c:v>
                </c:pt>
                <c:pt idx="10">
                  <c:v>8970</c:v>
                </c:pt>
                <c:pt idx="11">
                  <c:v>8877</c:v>
                </c:pt>
              </c:numCache>
            </c:numRef>
          </c:val>
          <c:smooth val="0"/>
          <c:extLst>
            <c:ext xmlns:c16="http://schemas.microsoft.com/office/drawing/2014/chart" uri="{C3380CC4-5D6E-409C-BE32-E72D297353CC}">
              <c16:uniqueId val="{00000003-B659-4378-98B2-E65F4213EE12}"/>
            </c:ext>
          </c:extLst>
        </c:ser>
        <c:ser>
          <c:idx val="2"/>
          <c:order val="2"/>
          <c:tx>
            <c:strRef>
              <c:f>'Grafico Operac_'!$I$4</c:f>
              <c:strCache>
                <c:ptCount val="1"/>
                <c:pt idx="0">
                  <c:v>2015</c:v>
                </c:pt>
              </c:strCache>
            </c:strRef>
          </c:tx>
          <c:spPr>
            <a:ln w="22225" cap="rnd">
              <a:solidFill>
                <a:srgbClr val="D0BFD9"/>
              </a:solidFill>
              <a:round/>
            </a:ln>
            <a:effectLst/>
          </c:spPr>
          <c:marker>
            <c:symbol val="triangle"/>
            <c:size val="6"/>
            <c:spPr>
              <a:solidFill>
                <a:srgbClr val="D0BFD9"/>
              </a:solidFill>
              <a:ln w="9525">
                <a:solidFill>
                  <a:srgbClr val="D0BFD9"/>
                </a:solidFill>
                <a:round/>
              </a:ln>
              <a:effectLst/>
            </c:spPr>
          </c:marker>
          <c:dLbls>
            <c:dLbl>
              <c:idx val="11"/>
              <c:layout>
                <c:manualLayout>
                  <c:x val="0"/>
                  <c:y val="-3.8369304556354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59-4378-98B2-E65F4213EE1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50000"/>
                        <a:lumOff val="50000"/>
                      </a:schemeClr>
                    </a:solidFill>
                    <a:latin typeface="+mn-lt"/>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'Grafico Operac_'!$A$6:$A$17</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'Grafico Operac_'!$I$6:$I$17</c:f>
              <c:numCache>
                <c:formatCode>#,##0</c:formatCode>
                <c:ptCount val="12"/>
                <c:pt idx="0">
                  <c:v>11229</c:v>
                </c:pt>
                <c:pt idx="1">
                  <c:v>11270</c:v>
                </c:pt>
                <c:pt idx="2">
                  <c:v>11194</c:v>
                </c:pt>
                <c:pt idx="3">
                  <c:v>11189</c:v>
                </c:pt>
                <c:pt idx="4">
                  <c:v>11187</c:v>
                </c:pt>
                <c:pt idx="5">
                  <c:v>11154</c:v>
                </c:pt>
                <c:pt idx="6">
                  <c:v>10819</c:v>
                </c:pt>
                <c:pt idx="7">
                  <c:v>10572</c:v>
                </c:pt>
                <c:pt idx="8">
                  <c:v>10337</c:v>
                </c:pt>
                <c:pt idx="9">
                  <c:v>10324</c:v>
                </c:pt>
                <c:pt idx="10">
                  <c:v>10325</c:v>
                </c:pt>
                <c:pt idx="11">
                  <c:v>10189</c:v>
                </c:pt>
              </c:numCache>
            </c:numRef>
          </c:val>
          <c:smooth val="0"/>
          <c:extLst>
            <c:ext xmlns:c16="http://schemas.microsoft.com/office/drawing/2014/chart" uri="{C3380CC4-5D6E-409C-BE32-E72D297353CC}">
              <c16:uniqueId val="{00000005-B659-4378-98B2-E65F4213EE12}"/>
            </c:ext>
          </c:extLst>
        </c:ser>
        <c:dLbls>
          <c:showLegendKey val="0"/>
          <c:showVal val="0"/>
          <c:showCatName val="0"/>
          <c:showSerName val="0"/>
          <c:showPercent val="0"/>
          <c:showBubbleSize val="0"/>
        </c:dLbls>
        <c:marker val="1"/>
        <c:smooth val="0"/>
        <c:axId val="355567168"/>
        <c:axId val="355567560"/>
      </c:lineChart>
      <c:catAx>
        <c:axId val="355567168"/>
        <c:scaling>
          <c:orientation val="minMax"/>
        </c:scaling>
        <c:delete val="0"/>
        <c:axPos val="b"/>
        <c:majorGridlines>
          <c:spPr>
            <a:ln w="9525" cap="flat" cmpd="sng" algn="ctr">
              <a:solidFill>
                <a:schemeClr val="bg2">
                  <a:lumMod val="50000"/>
                </a:schemeClr>
              </a:solidFill>
              <a:round/>
            </a:ln>
            <a:effectLst/>
          </c:spPr>
        </c:majorGridlines>
        <c:numFmt formatCode="General"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1050" b="1" i="0" u="none" strike="noStrike" kern="1200" cap="all" spc="120" normalizeH="0" baseline="0">
                <a:solidFill>
                  <a:schemeClr val="tx1">
                    <a:lumMod val="85000"/>
                    <a:lumOff val="15000"/>
                  </a:schemeClr>
                </a:solidFill>
                <a:latin typeface="+mn-lt"/>
                <a:ea typeface="+mn-ea"/>
                <a:cs typeface="+mn-cs"/>
              </a:defRPr>
            </a:pPr>
            <a:endParaRPr lang="pt-BR"/>
          </a:p>
        </c:txPr>
        <c:crossAx val="355567560"/>
        <c:crosses val="autoZero"/>
        <c:auto val="1"/>
        <c:lblAlgn val="ctr"/>
        <c:lblOffset val="100"/>
        <c:noMultiLvlLbl val="0"/>
      </c:catAx>
      <c:valAx>
        <c:axId val="355567560"/>
        <c:scaling>
          <c:orientation val="minMax"/>
          <c:min val="7"/>
        </c:scaling>
        <c:delete val="1"/>
        <c:axPos val="l"/>
        <c:numFmt formatCode="#,##0" sourceLinked="1"/>
        <c:majorTickMark val="none"/>
        <c:minorTickMark val="none"/>
        <c:tickLblPos val="nextTo"/>
        <c:crossAx val="355567168"/>
        <c:crosses val="autoZero"/>
        <c:crossBetween val="between"/>
        <c:majorUnit val="0.60000000000000009"/>
      </c:valAx>
      <c:spPr>
        <a:no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85000"/>
                  <a:lumOff val="15000"/>
                </a:schemeClr>
              </a:solidFill>
              <a:latin typeface="+mn-lt"/>
              <a:ea typeface="+mn-ea"/>
              <a:cs typeface="+mn-cs"/>
            </a:defRPr>
          </a:pPr>
          <a:endParaRPr lang="pt-BR"/>
        </a:p>
      </c:txPr>
    </c:legend>
    <c:plotVisOnly val="1"/>
    <c:dispBlanksAs val="gap"/>
    <c:showDLblsOverMax val="0"/>
  </c:chart>
  <c:spPr>
    <a:solidFill>
      <a:schemeClr val="lt1"/>
    </a:solidFill>
    <a:ln w="9525" cap="flat" cmpd="sng" algn="ctr">
      <a:solidFill>
        <a:schemeClr val="bg2">
          <a:lumMod val="2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BR" sz="1800" b="1"/>
              <a:t>Evolução</a:t>
            </a:r>
            <a:r>
              <a:rPr lang="pt-BR" sz="1800" b="1" baseline="0"/>
              <a:t> da Força de Trabalho </a:t>
            </a:r>
            <a:endParaRPr lang="pt-BR" sz="1800" b="1"/>
          </a:p>
        </c:rich>
      </c:tx>
      <c:layout>
        <c:manualLayout>
          <c:xMode val="edge"/>
          <c:yMode val="edge"/>
          <c:x val="0.32646674723874813"/>
          <c:y val="2.035178786450132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'Grafico Operac_'!$O$6</c:f>
              <c:strCache>
                <c:ptCount val="1"/>
                <c:pt idx="0">
                  <c:v>Efetivo</c:v>
                </c:pt>
              </c:strCache>
            </c:strRef>
          </c:tx>
          <c:spPr>
            <a:gradFill flip="none" rotWithShape="1">
              <a:gsLst>
                <a:gs pos="0">
                  <a:srgbClr val="CAF0F2">
                    <a:shade val="30000"/>
                    <a:satMod val="115000"/>
                  </a:srgbClr>
                </a:gs>
                <a:gs pos="50000">
                  <a:srgbClr val="CAF0F2">
                    <a:shade val="67500"/>
                    <a:satMod val="115000"/>
                  </a:srgbClr>
                </a:gs>
                <a:gs pos="100000">
                  <a:srgbClr val="CAF0F2">
                    <a:shade val="100000"/>
                    <a:satMod val="115000"/>
                  </a:srgbClr>
                </a:gs>
              </a:gsLst>
              <a:lin ang="5400000" scaled="1"/>
              <a:tileRect/>
            </a:gradFill>
            <a:ln>
              <a:noFill/>
            </a:ln>
            <a:effectLst/>
          </c:spPr>
          <c:invertIfNegative val="0"/>
          <c:dLbls>
            <c:dLbl>
              <c:idx val="0"/>
              <c:layout>
                <c:manualLayout>
                  <c:x val="-1.3754753340486457E-17"/>
                  <c:y val="1.3863092681324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2-4327-B791-ECCB2296F745}"/>
                </c:ext>
              </c:extLst>
            </c:dLbl>
            <c:dLbl>
              <c:idx val="1"/>
              <c:layout>
                <c:manualLayout>
                  <c:x val="-3.0010717607063531E-3"/>
                  <c:y val="1.1082501103788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42-4327-B791-ECCB2296F745}"/>
                </c:ext>
              </c:extLst>
            </c:dLbl>
            <c:dLbl>
              <c:idx val="2"/>
              <c:layout>
                <c:manualLayout>
                  <c:x val="1.5005358803530664E-3"/>
                  <c:y val="-5.39001469815347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42-4327-B791-ECCB2296F74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 Operac_'!$P$5:$R$5</c:f>
              <c:strCache>
                <c:ptCount val="3"/>
                <c:pt idx="0">
                  <c:v>2018</c:v>
                </c:pt>
                <c:pt idx="1">
                  <c:v>2017</c:v>
                </c:pt>
                <c:pt idx="2">
                  <c:v>2016</c:v>
                </c:pt>
              </c:strCache>
            </c:strRef>
          </c:cat>
          <c:val>
            <c:numRef>
              <c:f>'Grafico Operac_'!$P$6:$R$6</c:f>
              <c:numCache>
                <c:formatCode>#,##0</c:formatCode>
                <c:ptCount val="3"/>
                <c:pt idx="0">
                  <c:v>0</c:v>
                </c:pt>
                <c:pt idx="1">
                  <c:v>8877</c:v>
                </c:pt>
                <c:pt idx="2">
                  <c:v>10214</c:v>
                </c:pt>
              </c:numCache>
            </c:numRef>
          </c:val>
          <c:extLst>
            <c:ext xmlns:c16="http://schemas.microsoft.com/office/drawing/2014/chart" uri="{C3380CC4-5D6E-409C-BE32-E72D297353CC}">
              <c16:uniqueId val="{00000003-4D42-4327-B791-ECCB2296F745}"/>
            </c:ext>
          </c:extLst>
        </c:ser>
        <c:ser>
          <c:idx val="1"/>
          <c:order val="1"/>
          <c:tx>
            <c:strRef>
              <c:f>'Grafico Operac_'!$O$7</c:f>
              <c:strCache>
                <c:ptCount val="1"/>
                <c:pt idx="0">
                  <c:v>Cedidos </c:v>
                </c:pt>
              </c:strCache>
            </c:strRef>
          </c:tx>
          <c:spPr>
            <a:gradFill flip="none" rotWithShape="1">
              <a:gsLst>
                <a:gs pos="0">
                  <a:srgbClr val="D0BFD9">
                    <a:shade val="30000"/>
                    <a:satMod val="115000"/>
                  </a:srgbClr>
                </a:gs>
                <a:gs pos="50000">
                  <a:srgbClr val="D0BFD9">
                    <a:shade val="67500"/>
                    <a:satMod val="115000"/>
                  </a:srgbClr>
                </a:gs>
                <a:gs pos="100000">
                  <a:srgbClr val="D0BFD9">
                    <a:shade val="100000"/>
                    <a:satMod val="115000"/>
                  </a:srgbClr>
                </a:gs>
              </a:gsLst>
              <a:lin ang="5400000" scaled="1"/>
              <a:tileRect/>
            </a:gradFill>
            <a:ln>
              <a:noFill/>
            </a:ln>
            <a:effectLst/>
          </c:spPr>
          <c:invertIfNegative val="0"/>
          <c:dLbls>
            <c:dLbl>
              <c:idx val="0"/>
              <c:layout>
                <c:manualLayout>
                  <c:x val="-3.0010717607063531E-3"/>
                  <c:y val="1.0397319510992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42-4327-B791-ECCB2296F745}"/>
                </c:ext>
              </c:extLst>
            </c:dLbl>
            <c:dLbl>
              <c:idx val="1"/>
              <c:layout>
                <c:manualLayout>
                  <c:x val="0"/>
                  <c:y val="1.7328827213945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42-4327-B791-ECCB2296F745}"/>
                </c:ext>
              </c:extLst>
            </c:dLbl>
            <c:dLbl>
              <c:idx val="2"/>
              <c:layout>
                <c:manualLayout>
                  <c:x val="-1.5005358803532865E-3"/>
                  <c:y val="1.1082501103788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42-4327-B791-ECCB2296F74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 Operac_'!$P$5:$R$5</c:f>
              <c:strCache>
                <c:ptCount val="3"/>
                <c:pt idx="0">
                  <c:v>2018</c:v>
                </c:pt>
                <c:pt idx="1">
                  <c:v>2017</c:v>
                </c:pt>
                <c:pt idx="2">
                  <c:v>2016</c:v>
                </c:pt>
              </c:strCache>
            </c:strRef>
          </c:cat>
          <c:val>
            <c:numRef>
              <c:f>'Grafico Operac_'!$P$7:$R$7</c:f>
              <c:numCache>
                <c:formatCode>#,##0</c:formatCode>
                <c:ptCount val="3"/>
                <c:pt idx="0">
                  <c:v>0</c:v>
                </c:pt>
                <c:pt idx="1">
                  <c:v>1097</c:v>
                </c:pt>
                <c:pt idx="2">
                  <c:v>766</c:v>
                </c:pt>
              </c:numCache>
            </c:numRef>
          </c:val>
          <c:extLst>
            <c:ext xmlns:c16="http://schemas.microsoft.com/office/drawing/2014/chart" uri="{C3380CC4-5D6E-409C-BE32-E72D297353CC}">
              <c16:uniqueId val="{00000007-4D42-4327-B791-ECCB2296F745}"/>
            </c:ext>
          </c:extLst>
        </c:ser>
        <c:ser>
          <c:idx val="2"/>
          <c:order val="2"/>
          <c:tx>
            <c:strRef>
              <c:f>'Grafico Operac_'!$O$8</c:f>
              <c:strCache>
                <c:ptCount val="1"/>
                <c:pt idx="0">
                  <c:v>Terceirizados </c:v>
                </c:pt>
              </c:strCache>
            </c:strRef>
          </c:tx>
          <c:spPr>
            <a:gradFill flip="none" rotWithShape="1">
              <a:gsLst>
                <a:gs pos="0">
                  <a:schemeClr val="accent6">
                    <a:lumMod val="40000"/>
                    <a:lumOff val="60000"/>
                    <a:shade val="30000"/>
                    <a:satMod val="115000"/>
                  </a:schemeClr>
                </a:gs>
                <a:gs pos="50000">
                  <a:schemeClr val="accent6">
                    <a:lumMod val="40000"/>
                    <a:lumOff val="60000"/>
                    <a:shade val="67500"/>
                    <a:satMod val="115000"/>
                  </a:schemeClr>
                </a:gs>
                <a:gs pos="100000">
                  <a:schemeClr val="accent6">
                    <a:lumMod val="40000"/>
                    <a:lumOff val="60000"/>
                    <a:shade val="100000"/>
                    <a:satMod val="115000"/>
                  </a:schemeClr>
                </a:gs>
              </a:gsLst>
              <a:lin ang="5400000" scaled="1"/>
              <a:tileRect/>
            </a:gradFill>
            <a:ln>
              <a:noFill/>
            </a:ln>
            <a:effectLst/>
          </c:spPr>
          <c:invertIfNegative val="0"/>
          <c:dLbls>
            <c:dLbl>
              <c:idx val="0"/>
              <c:layout>
                <c:manualLayout>
                  <c:x val="-4.5016076410595574E-3"/>
                  <c:y val="9.8835094811649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42-4327-B791-ECCB2296F745}"/>
                </c:ext>
              </c:extLst>
            </c:dLbl>
            <c:dLbl>
              <c:idx val="1"/>
              <c:layout>
                <c:manualLayout>
                  <c:x val="-1.5005358803531765E-3"/>
                  <c:y val="-4.4752842222352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42-4327-B791-ECCB2296F745}"/>
                </c:ext>
              </c:extLst>
            </c:dLbl>
            <c:dLbl>
              <c:idx val="2"/>
              <c:layout>
                <c:manualLayout>
                  <c:x val="-1.5005358803531765E-3"/>
                  <c:y val="-1.2492911630011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42-4327-B791-ECCB2296F74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47625" cap="rnd" cmpd="sng">
                <a:solidFill>
                  <a:schemeClr val="tx1"/>
                </a:solidFill>
                <a:prstDash val="solid"/>
                <a:headEnd w="sm" len="sm"/>
              </a:ln>
              <a:effectLst/>
            </c:spPr>
            <c:trendlineType val="linear"/>
            <c:dispRSqr val="0"/>
            <c:dispEq val="0"/>
          </c:trendline>
          <c:cat>
            <c:strRef>
              <c:f>'Grafico Operac_'!$P$5:$R$5</c:f>
              <c:strCache>
                <c:ptCount val="3"/>
                <c:pt idx="0">
                  <c:v>2018</c:v>
                </c:pt>
                <c:pt idx="1">
                  <c:v>2017</c:v>
                </c:pt>
                <c:pt idx="2">
                  <c:v>2016</c:v>
                </c:pt>
              </c:strCache>
            </c:strRef>
          </c:cat>
          <c:val>
            <c:numRef>
              <c:f>'Grafico Operac_'!$P$8:$R$8</c:f>
              <c:numCache>
                <c:formatCode>#,##0</c:formatCode>
                <c:ptCount val="3"/>
                <c:pt idx="0">
                  <c:v>0</c:v>
                </c:pt>
                <c:pt idx="1">
                  <c:v>11423</c:v>
                </c:pt>
                <c:pt idx="2">
                  <c:v>11695</c:v>
                </c:pt>
              </c:numCache>
            </c:numRef>
          </c:val>
          <c:extLst>
            <c:ext xmlns:c16="http://schemas.microsoft.com/office/drawing/2014/chart" uri="{C3380CC4-5D6E-409C-BE32-E72D297353CC}">
              <c16:uniqueId val="{0000000C-4D42-4327-B791-ECCB2296F745}"/>
            </c:ext>
          </c:extLst>
        </c:ser>
        <c:dLbls>
          <c:showLegendKey val="0"/>
          <c:showVal val="0"/>
          <c:showCatName val="0"/>
          <c:showSerName val="0"/>
          <c:showPercent val="0"/>
          <c:showBubbleSize val="0"/>
        </c:dLbls>
        <c:gapWidth val="219"/>
        <c:overlap val="-27"/>
        <c:axId val="355568344"/>
        <c:axId val="357226152"/>
      </c:barChart>
      <c:catAx>
        <c:axId val="355568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7226152"/>
        <c:crosses val="autoZero"/>
        <c:auto val="1"/>
        <c:lblAlgn val="ctr"/>
        <c:lblOffset val="100"/>
        <c:noMultiLvlLbl val="0"/>
      </c:catAx>
      <c:valAx>
        <c:axId val="35722615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55568344"/>
        <c:crosses val="autoZero"/>
        <c:crossBetween val="between"/>
      </c:valAx>
      <c:spPr>
        <a:noFill/>
        <a:ln>
          <a:noFill/>
        </a:ln>
        <a:effectLst/>
      </c:spPr>
    </c:plotArea>
    <c:legend>
      <c:legendPos val="b"/>
      <c:legendEntry>
        <c:idx val="3"/>
        <c:delete val="1"/>
      </c:legendEntry>
      <c:layout>
        <c:manualLayout>
          <c:xMode val="edge"/>
          <c:yMode val="edge"/>
          <c:x val="0.24696225763714097"/>
          <c:y val="0.86631889763779524"/>
          <c:w val="0.57165472126242611"/>
          <c:h val="0.1059033245844269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182343673912657E-2"/>
          <c:y val="2.06863443061002E-3"/>
          <c:w val="0.9291903828477136"/>
          <c:h val="0.89516819038718598"/>
        </c:manualLayout>
      </c:layout>
      <c:barChart>
        <c:barDir val="col"/>
        <c:grouping val="clustered"/>
        <c:varyColors val="0"/>
        <c:ser>
          <c:idx val="0"/>
          <c:order val="0"/>
          <c:tx>
            <c:strRef>
              <c:f>'Gráfico_Indicadores  '!$J$42:$J$48</c:f>
              <c:strCache>
                <c:ptCount val="1"/>
              </c:strCache>
            </c:strRef>
          </c:tx>
          <c:spPr>
            <a:gradFill flip="none" rotWithShape="1">
              <a:gsLst>
                <a:gs pos="0">
                  <a:srgbClr val="C9F3F2">
                    <a:shade val="30000"/>
                    <a:satMod val="115000"/>
                  </a:srgbClr>
                </a:gs>
                <a:gs pos="50000">
                  <a:srgbClr val="C9F3F2">
                    <a:shade val="67500"/>
                    <a:satMod val="115000"/>
                  </a:srgbClr>
                </a:gs>
                <a:gs pos="100000">
                  <a:srgbClr val="C9F3F2">
                    <a:shade val="100000"/>
                    <a:satMod val="115000"/>
                  </a:srgbClr>
                </a:gs>
              </a:gsLst>
              <a:lin ang="5400000" scaled="1"/>
              <a:tileRect/>
            </a:gradFill>
            <a:ln>
              <a:solidFill>
                <a:schemeClr val="tx1">
                  <a:lumMod val="75000"/>
                  <a:lumOff val="25000"/>
                </a:schemeClr>
              </a:solidFill>
              <a:prstDash val="dash"/>
            </a:ln>
            <a:effectLst/>
          </c:spPr>
          <c:invertIfNegative val="0"/>
          <c:dLbls>
            <c:dLbl>
              <c:idx val="0"/>
              <c:layout>
                <c:manualLayout>
                  <c:x val="-2.2754318012943864E-3"/>
                  <c:y val="1.75629692024196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E7-4443-A4AF-B27415F6FBC0}"/>
                </c:ext>
              </c:extLst>
            </c:dLbl>
            <c:dLbl>
              <c:idx val="1"/>
              <c:layout>
                <c:manualLayout>
                  <c:x val="1.1147035247776778E-3"/>
                  <c:y val="7.7527162369266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E7-4443-A4AF-B27415F6FBC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'Gráfico_Indicadores  '!$K$42:$L$42</c:f>
              <c:numCache>
                <c:formatCode>General</c:formatCode>
                <c:ptCount val="2"/>
                <c:pt idx="0">
                  <c:v>2016</c:v>
                </c:pt>
                <c:pt idx="1">
                  <c:v>2017</c:v>
                </c:pt>
              </c:numCache>
            </c:numRef>
          </c:cat>
          <c:val>
            <c:numRef>
              <c:f>'Gráfico_Indicadores  '!$K$44:$L$44</c:f>
              <c:numCache>
                <c:formatCode>#,##0.0;[Red]\(##,##0.0\)</c:formatCode>
                <c:ptCount val="2"/>
                <c:pt idx="0">
                  <c:v>0</c:v>
                </c:pt>
                <c:pt idx="1">
                  <c:v>0</c:v>
                </c:pt>
              </c:numCache>
            </c:numRef>
          </c:val>
          <c:extLst>
            <c:ext xmlns:c16="http://schemas.microsoft.com/office/drawing/2014/chart" uri="{C3380CC4-5D6E-409C-BE32-E72D297353CC}">
              <c16:uniqueId val="{00000002-182D-4458-8970-3655A98E3C69}"/>
            </c:ext>
          </c:extLst>
        </c:ser>
        <c:ser>
          <c:idx val="1"/>
          <c:order val="1"/>
          <c:tx>
            <c:strRef>
              <c:f>'Gráfico_Indicadores  '!$J$44:$J$48</c:f>
              <c:strCache>
                <c:ptCount val="1"/>
                <c:pt idx="0">
                  <c:v>Receitas Operacionais  Despesas Operacionais  EBITDA Resultado Recorrente  Margem EBITDA</c:v>
                </c:pt>
              </c:strCache>
            </c:strRef>
          </c:tx>
          <c:spPr>
            <a:gradFill flip="none" rotWithShape="1">
              <a:gsLst>
                <a:gs pos="0">
                  <a:srgbClr val="D0BFD9">
                    <a:shade val="30000"/>
                    <a:satMod val="115000"/>
                  </a:srgbClr>
                </a:gs>
                <a:gs pos="50000">
                  <a:srgbClr val="D0BFD9">
                    <a:shade val="67500"/>
                    <a:satMod val="115000"/>
                  </a:srgbClr>
                </a:gs>
                <a:gs pos="100000">
                  <a:srgbClr val="D0BFD9">
                    <a:shade val="100000"/>
                    <a:satMod val="115000"/>
                  </a:srgbClr>
                </a:gs>
              </a:gsLst>
              <a:lin ang="5400000" scaled="1"/>
              <a:tileRect/>
            </a:gradFill>
            <a:ln>
              <a:solidFill>
                <a:schemeClr val="tx1">
                  <a:lumMod val="75000"/>
                  <a:lumOff val="25000"/>
                </a:schemeClr>
              </a:solidFill>
              <a:prstDash val="dash"/>
            </a:ln>
            <a:effectLst/>
          </c:spPr>
          <c:invertIfNegative val="0"/>
          <c:dLbls>
            <c:dLbl>
              <c:idx val="0"/>
              <c:layout>
                <c:manualLayout>
                  <c:x val="4.7887024930742005E-5"/>
                  <c:y val="7.37854212577959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2D-4458-8970-3655A98E3C69}"/>
                </c:ext>
              </c:extLst>
            </c:dLbl>
            <c:dLbl>
              <c:idx val="1"/>
              <c:layout>
                <c:manualLayout>
                  <c:x val="1.1460191410311979E-3"/>
                  <c:y val="9.4111559173771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2D-4458-8970-3655A98E3C6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'Gráfico_Indicadores  '!$K$42:$L$42</c:f>
              <c:numCache>
                <c:formatCode>General</c:formatCode>
                <c:ptCount val="2"/>
                <c:pt idx="0">
                  <c:v>2016</c:v>
                </c:pt>
                <c:pt idx="1">
                  <c:v>2017</c:v>
                </c:pt>
              </c:numCache>
            </c:numRef>
          </c:cat>
          <c:val>
            <c:numRef>
              <c:f>'Gráfico_Indicadores  '!$K$45:$L$45</c:f>
              <c:numCache>
                <c:formatCode>#,##0.0;[Red]\(##,##0.0\)</c:formatCode>
                <c:ptCount val="2"/>
                <c:pt idx="0">
                  <c:v>0</c:v>
                </c:pt>
                <c:pt idx="1">
                  <c:v>0</c:v>
                </c:pt>
              </c:numCache>
            </c:numRef>
          </c:val>
          <c:extLst>
            <c:ext xmlns:c16="http://schemas.microsoft.com/office/drawing/2014/chart" uri="{C3380CC4-5D6E-409C-BE32-E72D297353CC}">
              <c16:uniqueId val="{00000005-182D-4458-8970-3655A98E3C69}"/>
            </c:ext>
          </c:extLst>
        </c:ser>
        <c:ser>
          <c:idx val="3"/>
          <c:order val="3"/>
          <c:tx>
            <c:strRef>
              <c:f>'Gráfico_Indicadores  '!$J$47</c:f>
              <c:strCache>
                <c:ptCount val="1"/>
                <c:pt idx="0">
                  <c:v>Resultado Recorrente </c:v>
                </c:pt>
              </c:strCache>
            </c:strRef>
          </c:tx>
          <c:spPr>
            <a:gradFill flip="none" rotWithShape="1">
              <a:gsLst>
                <a:gs pos="0">
                  <a:schemeClr val="accent6">
                    <a:lumMod val="40000"/>
                    <a:lumOff val="60000"/>
                    <a:shade val="30000"/>
                    <a:satMod val="115000"/>
                  </a:schemeClr>
                </a:gs>
                <a:gs pos="50000">
                  <a:schemeClr val="accent6">
                    <a:lumMod val="40000"/>
                    <a:lumOff val="60000"/>
                    <a:shade val="67500"/>
                    <a:satMod val="115000"/>
                  </a:schemeClr>
                </a:gs>
                <a:gs pos="100000">
                  <a:schemeClr val="accent6">
                    <a:lumMod val="40000"/>
                    <a:lumOff val="60000"/>
                    <a:shade val="100000"/>
                    <a:satMod val="115000"/>
                  </a:schemeClr>
                </a:gs>
              </a:gsLst>
              <a:lin ang="5400000" scaled="1"/>
              <a:tileRect/>
            </a:gradFill>
            <a:ln w="3175">
              <a:solidFill>
                <a:schemeClr val="tx1">
                  <a:lumMod val="75000"/>
                  <a:lumOff val="25000"/>
                </a:schemeClr>
              </a:solidFill>
              <a:prstDash val="dash"/>
            </a:ln>
            <a:effectLst/>
          </c:spPr>
          <c:invertIfNegative val="0"/>
          <c:dPt>
            <c:idx val="1"/>
            <c:invertIfNegative val="0"/>
            <c:bubble3D val="0"/>
            <c:spPr>
              <a:gradFill flip="none" rotWithShape="1">
                <a:gsLst>
                  <a:gs pos="0">
                    <a:schemeClr val="accent6">
                      <a:lumMod val="40000"/>
                      <a:lumOff val="60000"/>
                      <a:shade val="30000"/>
                      <a:satMod val="115000"/>
                    </a:schemeClr>
                  </a:gs>
                  <a:gs pos="50000">
                    <a:schemeClr val="accent6">
                      <a:lumMod val="40000"/>
                      <a:lumOff val="60000"/>
                      <a:shade val="67500"/>
                      <a:satMod val="115000"/>
                    </a:schemeClr>
                  </a:gs>
                  <a:gs pos="100000">
                    <a:schemeClr val="accent6">
                      <a:lumMod val="40000"/>
                      <a:lumOff val="60000"/>
                      <a:shade val="100000"/>
                      <a:satMod val="115000"/>
                    </a:schemeClr>
                  </a:gs>
                </a:gsLst>
                <a:lin ang="5400000" scaled="1"/>
                <a:tileRect/>
              </a:gradFill>
              <a:ln w="9525">
                <a:solidFill>
                  <a:schemeClr val="tx1">
                    <a:lumMod val="85000"/>
                    <a:lumOff val="15000"/>
                  </a:schemeClr>
                </a:solidFill>
                <a:prstDash val="dash"/>
              </a:ln>
              <a:effectLst/>
            </c:spPr>
            <c:extLst>
              <c:ext xmlns:c16="http://schemas.microsoft.com/office/drawing/2014/chart" uri="{C3380CC4-5D6E-409C-BE32-E72D297353CC}">
                <c16:uniqueId val="{00000007-182D-4458-8970-3655A98E3C69}"/>
              </c:ext>
            </c:extLst>
          </c:dPt>
          <c:dLbls>
            <c:dLbl>
              <c:idx val="0"/>
              <c:layout>
                <c:manualLayout>
                  <c:x val="2.2141389417568488E-3"/>
                  <c:y val="5.6522493216438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2D-4458-8970-3655A98E3C69}"/>
                </c:ext>
              </c:extLst>
            </c:dLbl>
            <c:dLbl>
              <c:idx val="1"/>
              <c:layout>
                <c:manualLayout>
                  <c:x val="2.3043752816416931E-5"/>
                  <c:y val="6.0389808578751814E-2"/>
                </c:manualLayout>
              </c:layout>
              <c:tx>
                <c:rich>
                  <a:bodyPr rot="0" spcFirstLastPara="1" vertOverflow="ellipsis" vert="horz" wrap="square" lIns="38100" tIns="19050" rIns="38100" bIns="19050" anchor="ctr" anchorCtr="1">
                    <a:noAutofit/>
                  </a:bodyPr>
                  <a:lstStyle/>
                  <a:p>
                    <a:pPr>
                      <a:defRPr sz="18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fld id="{35BDA17B-7635-4747-A19D-5894E08440F4}" type="VALUE">
                      <a:rPr lang="en-US" sz="1800"/>
                      <a:pPr>
                        <a:defRPr sz="1800" b="1">
                          <a:latin typeface="Calibri" panose="020F0502020204030204" pitchFamily="34" charset="0"/>
                          <a:cs typeface="Calibri" panose="020F0502020204030204" pitchFamily="34" charset="0"/>
                        </a:defRPr>
                      </a:pPr>
                      <a:t>[VALOR]</a:t>
                    </a:fld>
                    <a:endParaRPr lang="pt-BR"/>
                  </a:p>
                </c:rich>
              </c:tx>
              <c:spPr>
                <a:noFill/>
                <a:ln>
                  <a:noFill/>
                </a:ln>
                <a:effectLst/>
              </c:spPr>
              <c:txPr>
                <a:bodyPr rot="0" spcFirstLastPara="1" vertOverflow="ellipsis" vert="horz" wrap="square" lIns="38100" tIns="19050" rIns="38100" bIns="19050" anchor="ctr" anchorCtr="1">
                  <a:noAutofit/>
                </a:bodyPr>
                <a:lstStyle/>
                <a:p>
                  <a:pPr>
                    <a:defRPr sz="18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pt-BR"/>
                </a:p>
              </c:txPr>
              <c:showLegendKey val="0"/>
              <c:showVal val="1"/>
              <c:showCatName val="0"/>
              <c:showSerName val="0"/>
              <c:showPercent val="0"/>
              <c:showBubbleSize val="0"/>
              <c:extLst>
                <c:ext xmlns:c15="http://schemas.microsoft.com/office/drawing/2012/chart" uri="{CE6537A1-D6FC-4f65-9D91-7224C49458BB}">
                  <c15:layout>
                    <c:manualLayout>
                      <c:w val="6.8424348372899554E-2"/>
                      <c:h val="5.1957679268889001E-2"/>
                    </c:manualLayout>
                  </c15:layout>
                  <c15:dlblFieldTable/>
                  <c15:showDataLabelsRange val="0"/>
                </c:ext>
                <c:ext xmlns:c16="http://schemas.microsoft.com/office/drawing/2014/chart" uri="{C3380CC4-5D6E-409C-BE32-E72D297353CC}">
                  <c16:uniqueId val="{00000007-182D-4458-8970-3655A98E3C6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'Gráfico_Indicadores  '!$K$42:$L$42</c:f>
              <c:numCache>
                <c:formatCode>General</c:formatCode>
                <c:ptCount val="2"/>
                <c:pt idx="0">
                  <c:v>2016</c:v>
                </c:pt>
                <c:pt idx="1">
                  <c:v>2017</c:v>
                </c:pt>
              </c:numCache>
            </c:numRef>
          </c:cat>
          <c:val>
            <c:numRef>
              <c:f>'Gráfico_Indicadores  '!$K$47:$L$47</c:f>
              <c:numCache>
                <c:formatCode>#,##0.0;[Red]\(##,##0.0\)</c:formatCode>
                <c:ptCount val="2"/>
                <c:pt idx="0">
                  <c:v>0</c:v>
                </c:pt>
                <c:pt idx="1">
                  <c:v>0</c:v>
                </c:pt>
              </c:numCache>
            </c:numRef>
          </c:val>
          <c:extLst>
            <c:ext xmlns:c16="http://schemas.microsoft.com/office/drawing/2014/chart" uri="{C3380CC4-5D6E-409C-BE32-E72D297353CC}">
              <c16:uniqueId val="{00000009-182D-4458-8970-3655A98E3C69}"/>
            </c:ext>
          </c:extLst>
        </c:ser>
        <c:dLbls>
          <c:showLegendKey val="0"/>
          <c:showVal val="0"/>
          <c:showCatName val="0"/>
          <c:showSerName val="0"/>
          <c:showPercent val="0"/>
          <c:showBubbleSize val="0"/>
        </c:dLbls>
        <c:gapWidth val="225"/>
        <c:axId val="359619104"/>
        <c:axId val="359619496"/>
      </c:barChart>
      <c:lineChart>
        <c:grouping val="standard"/>
        <c:varyColors val="0"/>
        <c:ser>
          <c:idx val="2"/>
          <c:order val="2"/>
          <c:tx>
            <c:strRef>
              <c:f>'Gráfico_Indicadores  '!$J$46</c:f>
              <c:strCache>
                <c:ptCount val="1"/>
                <c:pt idx="0">
                  <c:v>EBITDA</c:v>
                </c:pt>
              </c:strCache>
            </c:strRef>
          </c:tx>
          <c:spPr>
            <a:ln w="50800" cap="rnd">
              <a:solidFill>
                <a:schemeClr val="bg2">
                  <a:lumMod val="50000"/>
                </a:schemeClr>
              </a:solidFill>
              <a:round/>
            </a:ln>
            <a:effectLst/>
          </c:spPr>
          <c:marker>
            <c:symbol val="circle"/>
            <c:size val="5"/>
            <c:spPr>
              <a:solidFill>
                <a:schemeClr val="tx1"/>
              </a:solidFill>
              <a:ln w="9525">
                <a:solidFill>
                  <a:schemeClr val="bg2">
                    <a:lumMod val="50000"/>
                  </a:schemeClr>
                </a:solidFill>
              </a:ln>
              <a:effectLst/>
            </c:spPr>
          </c:marker>
          <c:dPt>
            <c:idx val="0"/>
            <c:marker>
              <c:symbol val="circle"/>
              <c:size val="5"/>
              <c:spPr>
                <a:solidFill>
                  <a:schemeClr val="bg2">
                    <a:lumMod val="50000"/>
                  </a:schemeClr>
                </a:solidFill>
                <a:ln w="9525">
                  <a:solidFill>
                    <a:schemeClr val="bg2">
                      <a:lumMod val="50000"/>
                    </a:schemeClr>
                  </a:solidFill>
                </a:ln>
                <a:effectLst/>
              </c:spPr>
            </c:marker>
            <c:bubble3D val="0"/>
            <c:extLst>
              <c:ext xmlns:c16="http://schemas.microsoft.com/office/drawing/2014/chart" uri="{C3380CC4-5D6E-409C-BE32-E72D297353CC}">
                <c16:uniqueId val="{0000000A-182D-4458-8970-3655A98E3C69}"/>
              </c:ext>
            </c:extLst>
          </c:dPt>
          <c:dPt>
            <c:idx val="1"/>
            <c:marker>
              <c:symbol val="circle"/>
              <c:size val="5"/>
              <c:spPr>
                <a:solidFill>
                  <a:schemeClr val="bg2">
                    <a:lumMod val="50000"/>
                  </a:schemeClr>
                </a:solidFill>
                <a:ln w="9525">
                  <a:solidFill>
                    <a:schemeClr val="bg2">
                      <a:lumMod val="50000"/>
                    </a:schemeClr>
                  </a:solidFill>
                </a:ln>
                <a:effectLst/>
              </c:spPr>
            </c:marker>
            <c:bubble3D val="0"/>
            <c:extLst>
              <c:ext xmlns:c16="http://schemas.microsoft.com/office/drawing/2014/chart" uri="{C3380CC4-5D6E-409C-BE32-E72D297353CC}">
                <c16:uniqueId val="{0000000B-182D-4458-8970-3655A98E3C69}"/>
              </c:ext>
            </c:extLst>
          </c:dPt>
          <c:dLbls>
            <c:dLbl>
              <c:idx val="0"/>
              <c:layout>
                <c:manualLayout>
                  <c:x val="-3.3818359535064346E-2"/>
                  <c:y val="-3.844522454753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2D-4458-8970-3655A98E3C69}"/>
                </c:ext>
              </c:extLst>
            </c:dLbl>
            <c:dLbl>
              <c:idx val="1"/>
              <c:layout>
                <c:manualLayout>
                  <c:x val="-2.7176647681199324E-2"/>
                  <c:y val="-2.4305430659523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2D-4458-8970-3655A98E3C6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'Gráfico_Indicadores  '!$K$42:$L$42</c:f>
              <c:numCache>
                <c:formatCode>General</c:formatCode>
                <c:ptCount val="2"/>
                <c:pt idx="0">
                  <c:v>2016</c:v>
                </c:pt>
                <c:pt idx="1">
                  <c:v>2017</c:v>
                </c:pt>
              </c:numCache>
            </c:numRef>
          </c:cat>
          <c:val>
            <c:numRef>
              <c:f>'Gráfico_Indicadores  '!$K$46:$L$46</c:f>
              <c:numCache>
                <c:formatCode>#,##0.0;[Red]\(##,##0.0\)</c:formatCode>
                <c:ptCount val="2"/>
                <c:pt idx="0">
                  <c:v>0</c:v>
                </c:pt>
                <c:pt idx="1">
                  <c:v>0</c:v>
                </c:pt>
              </c:numCache>
            </c:numRef>
          </c:val>
          <c:smooth val="0"/>
          <c:extLst>
            <c:ext xmlns:c16="http://schemas.microsoft.com/office/drawing/2014/chart" uri="{C3380CC4-5D6E-409C-BE32-E72D297353CC}">
              <c16:uniqueId val="{0000000C-182D-4458-8970-3655A98E3C69}"/>
            </c:ext>
          </c:extLst>
        </c:ser>
        <c:ser>
          <c:idx val="4"/>
          <c:order val="4"/>
          <c:tx>
            <c:strRef>
              <c:f>'Gráfico_Indicadores  '!$J$44:$J$48</c:f>
              <c:strCache>
                <c:ptCount val="1"/>
                <c:pt idx="0">
                  <c:v>Receitas Operacionais  Despesas Operacionais  EBITDA Resultado Recorrente  Margem EBITDA</c:v>
                </c:pt>
              </c:strCache>
            </c:strRef>
          </c:tx>
          <c:spPr>
            <a:ln w="50800" cap="rnd">
              <a:solidFill>
                <a:schemeClr val="tx1"/>
              </a:solidFill>
              <a:round/>
            </a:ln>
            <a:effectLst/>
          </c:spPr>
          <c:marker>
            <c:symbol val="square"/>
            <c:size val="5"/>
            <c:spPr>
              <a:solidFill>
                <a:schemeClr val="tx1"/>
              </a:solidFill>
              <a:ln w="9525">
                <a:solidFill>
                  <a:schemeClr val="tx1"/>
                </a:solidFill>
              </a:ln>
              <a:effectLst/>
            </c:spPr>
          </c:marker>
          <c:dLbls>
            <c:dLbl>
              <c:idx val="0"/>
              <c:layout>
                <c:manualLayout>
                  <c:x val="-2.7547727004758028E-2"/>
                  <c:y val="-3.2846182419474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2D-4458-8970-3655A98E3C69}"/>
                </c:ext>
              </c:extLst>
            </c:dLbl>
            <c:dLbl>
              <c:idx val="1"/>
              <c:layout>
                <c:manualLayout>
                  <c:x val="-1.2316819789393318E-2"/>
                  <c:y val="-1.9391778384559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2D-4458-8970-3655A98E3C69}"/>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'Gráfico_Indicadores  '!$K$42:$L$42</c:f>
              <c:numCache>
                <c:formatCode>General</c:formatCode>
                <c:ptCount val="2"/>
                <c:pt idx="0">
                  <c:v>2016</c:v>
                </c:pt>
                <c:pt idx="1">
                  <c:v>2017</c:v>
                </c:pt>
              </c:numCache>
            </c:numRef>
          </c:cat>
          <c:val>
            <c:numRef>
              <c:f>'Gráfico_Indicadores  '!$K$48:$L$48</c:f>
              <c:numCache>
                <c:formatCode>General</c:formatCode>
                <c:ptCount val="2"/>
              </c:numCache>
            </c:numRef>
          </c:val>
          <c:smooth val="0"/>
          <c:extLst>
            <c:ext xmlns:c16="http://schemas.microsoft.com/office/drawing/2014/chart" uri="{C3380CC4-5D6E-409C-BE32-E72D297353CC}">
              <c16:uniqueId val="{0000000F-182D-4458-8970-3655A98E3C69}"/>
            </c:ext>
          </c:extLst>
        </c:ser>
        <c:dLbls>
          <c:showLegendKey val="0"/>
          <c:showVal val="0"/>
          <c:showCatName val="0"/>
          <c:showSerName val="0"/>
          <c:showPercent val="0"/>
          <c:showBubbleSize val="0"/>
        </c:dLbls>
        <c:marker val="1"/>
        <c:smooth val="0"/>
        <c:axId val="359619104"/>
        <c:axId val="359619496"/>
        <c:extLst>
          <c:ext xmlns:c15="http://schemas.microsoft.com/office/drawing/2012/chart" uri="{02D57815-91ED-43cb-92C2-25804820EDAC}">
            <c15:filteredLineSeries>
              <c15:ser>
                <c:idx val="5"/>
                <c:order val="5"/>
                <c:tx>
                  <c:strRef>
                    <c:extLst>
                      <c:ext uri="{02D57815-91ED-43cb-92C2-25804820EDAC}">
                        <c15:formulaRef>
                          <c15:sqref>'Gráfico_Indicadores  '!$J$49</c15:sqref>
                        </c15:formulaRef>
                      </c:ext>
                    </c:extLst>
                    <c:strCache>
                      <c:ptCount val="1"/>
                    </c:strCache>
                  </c:strRef>
                </c:tx>
                <c:spPr>
                  <a:ln w="28575" cap="rnd">
                    <a:solidFill>
                      <a:schemeClr val="accent6"/>
                    </a:solidFill>
                    <a:round/>
                  </a:ln>
                  <a:effectLst/>
                </c:spPr>
                <c:marker>
                  <c:symbol val="none"/>
                </c:marker>
                <c:cat>
                  <c:numRef>
                    <c:extLst>
                      <c:ext uri="{02D57815-91ED-43cb-92C2-25804820EDAC}">
                        <c15:formulaRef>
                          <c15:sqref>'Gráfico_Indicadores  '!$K$42:$L$42</c15:sqref>
                        </c15:formulaRef>
                      </c:ext>
                    </c:extLst>
                    <c:numCache>
                      <c:formatCode>General</c:formatCode>
                      <c:ptCount val="2"/>
                      <c:pt idx="0">
                        <c:v>2016</c:v>
                      </c:pt>
                      <c:pt idx="1">
                        <c:v>2017</c:v>
                      </c:pt>
                    </c:numCache>
                  </c:numRef>
                </c:cat>
                <c:val>
                  <c:numRef>
                    <c:extLst>
                      <c:ext uri="{02D57815-91ED-43cb-92C2-25804820EDAC}">
                        <c15:formulaRef>
                          <c15:sqref>'Gráfico_Indicadores  '!$K$49:$L$49</c15:sqref>
                        </c15:formulaRef>
                      </c:ext>
                    </c:extLst>
                    <c:numCache>
                      <c:formatCode>#,##0.0;[Red]\(##,##0.0\)</c:formatCode>
                      <c:ptCount val="2"/>
                    </c:numCache>
                  </c:numRef>
                </c:val>
                <c:smooth val="0"/>
                <c:extLst>
                  <c:ext xmlns:c16="http://schemas.microsoft.com/office/drawing/2014/chart" uri="{C3380CC4-5D6E-409C-BE32-E72D297353CC}">
                    <c16:uniqueId val="{00000010-182D-4458-8970-3655A98E3C69}"/>
                  </c:ext>
                </c:extLst>
              </c15:ser>
            </c15:filteredLineSeries>
          </c:ext>
        </c:extLst>
      </c:lineChart>
      <c:catAx>
        <c:axId val="359619104"/>
        <c:scaling>
          <c:orientation val="minMax"/>
        </c:scaling>
        <c:delete val="0"/>
        <c:axPos val="b"/>
        <c:numFmt formatCode="General" sourceLinked="1"/>
        <c:majorTickMark val="none"/>
        <c:minorTickMark val="none"/>
        <c:tickLblPos val="none"/>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Calibri" panose="020F0502020204030204" pitchFamily="34" charset="0"/>
                <a:ea typeface="+mn-ea"/>
                <a:cs typeface="Calibri" panose="020F0502020204030204" pitchFamily="34" charset="0"/>
              </a:defRPr>
            </a:pPr>
            <a:endParaRPr lang="pt-BR"/>
          </a:p>
        </c:txPr>
        <c:crossAx val="359619496"/>
        <c:crosses val="autoZero"/>
        <c:auto val="1"/>
        <c:lblAlgn val="ctr"/>
        <c:lblOffset val="1000"/>
        <c:tickMarkSkip val="500"/>
        <c:noMultiLvlLbl val="0"/>
      </c:catAx>
      <c:valAx>
        <c:axId val="359619496"/>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96191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171454</xdr:colOff>
      <xdr:row>0</xdr:row>
      <xdr:rowOff>47631</xdr:rowOff>
    </xdr:from>
    <xdr:to>
      <xdr:col>0</xdr:col>
      <xdr:colOff>1581150</xdr:colOff>
      <xdr:row>2</xdr:row>
      <xdr:rowOff>150871</xdr:rowOff>
    </xdr:to>
    <xdr:pic>
      <xdr:nvPicPr>
        <xdr:cNvPr id="2" name="Picture 5">
          <a:extLst>
            <a:ext uri="{FF2B5EF4-FFF2-40B4-BE49-F238E27FC236}">
              <a16:creationId xmlns:a16="http://schemas.microsoft.com/office/drawing/2014/main" id="{E6C38B35-9792-49F8-A80F-C214D7593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4" y="47631"/>
          <a:ext cx="1409696" cy="48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342294</xdr:colOff>
      <xdr:row>19</xdr:row>
      <xdr:rowOff>74839</xdr:rowOff>
    </xdr:from>
    <xdr:to>
      <xdr:col>13</xdr:col>
      <xdr:colOff>700012</xdr:colOff>
      <xdr:row>33</xdr:row>
      <xdr:rowOff>55789</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408212</xdr:colOff>
      <xdr:row>35</xdr:row>
      <xdr:rowOff>58207</xdr:rowOff>
    </xdr:from>
    <xdr:to>
      <xdr:col>14</xdr:col>
      <xdr:colOff>0</xdr:colOff>
      <xdr:row>49</xdr:row>
      <xdr:rowOff>39157</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413657</xdr:colOff>
      <xdr:row>11</xdr:row>
      <xdr:rowOff>34018</xdr:rowOff>
    </xdr:from>
    <xdr:to>
      <xdr:col>22</xdr:col>
      <xdr:colOff>391887</xdr:colOff>
      <xdr:row>28</xdr:row>
      <xdr:rowOff>161925</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303068</xdr:colOff>
      <xdr:row>3</xdr:row>
      <xdr:rowOff>88759</xdr:rowOff>
    </xdr:from>
    <xdr:to>
      <xdr:col>5</xdr:col>
      <xdr:colOff>411068</xdr:colOff>
      <xdr:row>3</xdr:row>
      <xdr:rowOff>160759</xdr:rowOff>
    </xdr:to>
    <xdr:sp macro="" textlink="">
      <xdr:nvSpPr>
        <xdr:cNvPr id="3" name="Fluxograma: Mesclar 2">
          <a:extLst>
            <a:ext uri="{FF2B5EF4-FFF2-40B4-BE49-F238E27FC236}">
              <a16:creationId xmlns:a16="http://schemas.microsoft.com/office/drawing/2014/main" id="{00000000-0008-0000-0800-000003000000}"/>
            </a:ext>
          </a:extLst>
        </xdr:cNvPr>
        <xdr:cNvSpPr/>
      </xdr:nvSpPr>
      <xdr:spPr>
        <a:xfrm>
          <a:off x="7957704" y="807464"/>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300904</xdr:colOff>
      <xdr:row>6</xdr:row>
      <xdr:rowOff>76848</xdr:rowOff>
    </xdr:from>
    <xdr:to>
      <xdr:col>5</xdr:col>
      <xdr:colOff>408904</xdr:colOff>
      <xdr:row>6</xdr:row>
      <xdr:rowOff>148848</xdr:rowOff>
    </xdr:to>
    <xdr:sp macro="" textlink="">
      <xdr:nvSpPr>
        <xdr:cNvPr id="4" name="Fluxograma: Extrair 3">
          <a:extLst>
            <a:ext uri="{FF2B5EF4-FFF2-40B4-BE49-F238E27FC236}">
              <a16:creationId xmlns:a16="http://schemas.microsoft.com/office/drawing/2014/main" id="{00000000-0008-0000-0800-000004000000}"/>
            </a:ext>
          </a:extLst>
        </xdr:cNvPr>
        <xdr:cNvSpPr/>
      </xdr:nvSpPr>
      <xdr:spPr>
        <a:xfrm>
          <a:off x="7955540" y="1470962"/>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303068</xdr:colOff>
      <xdr:row>5</xdr:row>
      <xdr:rowOff>77933</xdr:rowOff>
    </xdr:from>
    <xdr:to>
      <xdr:col>5</xdr:col>
      <xdr:colOff>411068</xdr:colOff>
      <xdr:row>5</xdr:row>
      <xdr:rowOff>149933</xdr:rowOff>
    </xdr:to>
    <xdr:sp macro="" textlink="">
      <xdr:nvSpPr>
        <xdr:cNvPr id="140" name="Fluxograma: Extrair 139">
          <a:extLst>
            <a:ext uri="{FF2B5EF4-FFF2-40B4-BE49-F238E27FC236}">
              <a16:creationId xmlns:a16="http://schemas.microsoft.com/office/drawing/2014/main" id="{00000000-0008-0000-0800-00008C000000}"/>
            </a:ext>
          </a:extLst>
        </xdr:cNvPr>
        <xdr:cNvSpPr/>
      </xdr:nvSpPr>
      <xdr:spPr>
        <a:xfrm>
          <a:off x="7957704" y="1246910"/>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303068</xdr:colOff>
      <xdr:row>4</xdr:row>
      <xdr:rowOff>86591</xdr:rowOff>
    </xdr:from>
    <xdr:to>
      <xdr:col>5</xdr:col>
      <xdr:colOff>411068</xdr:colOff>
      <xdr:row>4</xdr:row>
      <xdr:rowOff>158591</xdr:rowOff>
    </xdr:to>
    <xdr:sp macro="" textlink="">
      <xdr:nvSpPr>
        <xdr:cNvPr id="181" name="Fluxograma: Mesclar 180">
          <a:extLst>
            <a:ext uri="{FF2B5EF4-FFF2-40B4-BE49-F238E27FC236}">
              <a16:creationId xmlns:a16="http://schemas.microsoft.com/office/drawing/2014/main" id="{00000000-0008-0000-0800-0000B5000000}"/>
            </a:ext>
          </a:extLst>
        </xdr:cNvPr>
        <xdr:cNvSpPr/>
      </xdr:nvSpPr>
      <xdr:spPr>
        <a:xfrm>
          <a:off x="7957704" y="1030432"/>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294409</xdr:colOff>
      <xdr:row>7</xdr:row>
      <xdr:rowOff>77931</xdr:rowOff>
    </xdr:from>
    <xdr:to>
      <xdr:col>5</xdr:col>
      <xdr:colOff>402409</xdr:colOff>
      <xdr:row>7</xdr:row>
      <xdr:rowOff>149931</xdr:rowOff>
    </xdr:to>
    <xdr:sp macro="" textlink="">
      <xdr:nvSpPr>
        <xdr:cNvPr id="50" name="Fluxograma: Extrair 49">
          <a:extLst>
            <a:ext uri="{FF2B5EF4-FFF2-40B4-BE49-F238E27FC236}">
              <a16:creationId xmlns:a16="http://schemas.microsoft.com/office/drawing/2014/main" id="{00000000-0008-0000-0800-000032000000}"/>
            </a:ext>
          </a:extLst>
        </xdr:cNvPr>
        <xdr:cNvSpPr/>
      </xdr:nvSpPr>
      <xdr:spPr>
        <a:xfrm>
          <a:off x="7949045" y="1697181"/>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294409</xdr:colOff>
      <xdr:row>8</xdr:row>
      <xdr:rowOff>77932</xdr:rowOff>
    </xdr:from>
    <xdr:to>
      <xdr:col>5</xdr:col>
      <xdr:colOff>402409</xdr:colOff>
      <xdr:row>8</xdr:row>
      <xdr:rowOff>149932</xdr:rowOff>
    </xdr:to>
    <xdr:sp macro="" textlink="">
      <xdr:nvSpPr>
        <xdr:cNvPr id="51" name="Fluxograma: Extrair 50">
          <a:extLst>
            <a:ext uri="{FF2B5EF4-FFF2-40B4-BE49-F238E27FC236}">
              <a16:creationId xmlns:a16="http://schemas.microsoft.com/office/drawing/2014/main" id="{00000000-0008-0000-0800-000033000000}"/>
            </a:ext>
          </a:extLst>
        </xdr:cNvPr>
        <xdr:cNvSpPr/>
      </xdr:nvSpPr>
      <xdr:spPr>
        <a:xfrm>
          <a:off x="7949045" y="1922318"/>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294409</xdr:colOff>
      <xdr:row>9</xdr:row>
      <xdr:rowOff>69273</xdr:rowOff>
    </xdr:from>
    <xdr:to>
      <xdr:col>5</xdr:col>
      <xdr:colOff>402409</xdr:colOff>
      <xdr:row>9</xdr:row>
      <xdr:rowOff>141273</xdr:rowOff>
    </xdr:to>
    <xdr:sp macro="" textlink="">
      <xdr:nvSpPr>
        <xdr:cNvPr id="53" name="Fluxograma: Mesclar 52">
          <a:extLst>
            <a:ext uri="{FF2B5EF4-FFF2-40B4-BE49-F238E27FC236}">
              <a16:creationId xmlns:a16="http://schemas.microsoft.com/office/drawing/2014/main" id="{00000000-0008-0000-0800-000035000000}"/>
            </a:ext>
          </a:extLst>
        </xdr:cNvPr>
        <xdr:cNvSpPr/>
      </xdr:nvSpPr>
      <xdr:spPr>
        <a:xfrm>
          <a:off x="7949045" y="213879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303069</xdr:colOff>
      <xdr:row>10</xdr:row>
      <xdr:rowOff>69272</xdr:rowOff>
    </xdr:from>
    <xdr:to>
      <xdr:col>5</xdr:col>
      <xdr:colOff>411069</xdr:colOff>
      <xdr:row>10</xdr:row>
      <xdr:rowOff>141272</xdr:rowOff>
    </xdr:to>
    <xdr:sp macro="" textlink="">
      <xdr:nvSpPr>
        <xdr:cNvPr id="54" name="Fluxograma: Extrair 53">
          <a:extLst>
            <a:ext uri="{FF2B5EF4-FFF2-40B4-BE49-F238E27FC236}">
              <a16:creationId xmlns:a16="http://schemas.microsoft.com/office/drawing/2014/main" id="{00000000-0008-0000-0800-000036000000}"/>
            </a:ext>
          </a:extLst>
        </xdr:cNvPr>
        <xdr:cNvSpPr/>
      </xdr:nvSpPr>
      <xdr:spPr>
        <a:xfrm>
          <a:off x="7957705" y="2363931"/>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303069</xdr:colOff>
      <xdr:row>11</xdr:row>
      <xdr:rowOff>77932</xdr:rowOff>
    </xdr:from>
    <xdr:to>
      <xdr:col>5</xdr:col>
      <xdr:colOff>411069</xdr:colOff>
      <xdr:row>11</xdr:row>
      <xdr:rowOff>149932</xdr:rowOff>
    </xdr:to>
    <xdr:sp macro="" textlink="">
      <xdr:nvSpPr>
        <xdr:cNvPr id="55" name="Fluxograma: Mesclar 54">
          <a:extLst>
            <a:ext uri="{FF2B5EF4-FFF2-40B4-BE49-F238E27FC236}">
              <a16:creationId xmlns:a16="http://schemas.microsoft.com/office/drawing/2014/main" id="{00000000-0008-0000-0800-000037000000}"/>
            </a:ext>
          </a:extLst>
        </xdr:cNvPr>
        <xdr:cNvSpPr/>
      </xdr:nvSpPr>
      <xdr:spPr>
        <a:xfrm>
          <a:off x="7957705" y="2597727"/>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294409</xdr:colOff>
      <xdr:row>12</xdr:row>
      <xdr:rowOff>77932</xdr:rowOff>
    </xdr:from>
    <xdr:to>
      <xdr:col>5</xdr:col>
      <xdr:colOff>402409</xdr:colOff>
      <xdr:row>12</xdr:row>
      <xdr:rowOff>149932</xdr:rowOff>
    </xdr:to>
    <xdr:sp macro="" textlink="">
      <xdr:nvSpPr>
        <xdr:cNvPr id="56" name="Fluxograma: Extrair 55">
          <a:extLst>
            <a:ext uri="{FF2B5EF4-FFF2-40B4-BE49-F238E27FC236}">
              <a16:creationId xmlns:a16="http://schemas.microsoft.com/office/drawing/2014/main" id="{00000000-0008-0000-0800-000038000000}"/>
            </a:ext>
          </a:extLst>
        </xdr:cNvPr>
        <xdr:cNvSpPr/>
      </xdr:nvSpPr>
      <xdr:spPr>
        <a:xfrm>
          <a:off x="7949045" y="2822864"/>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294409</xdr:colOff>
      <xdr:row>13</xdr:row>
      <xdr:rowOff>86591</xdr:rowOff>
    </xdr:from>
    <xdr:to>
      <xdr:col>5</xdr:col>
      <xdr:colOff>402409</xdr:colOff>
      <xdr:row>13</xdr:row>
      <xdr:rowOff>158591</xdr:rowOff>
    </xdr:to>
    <xdr:sp macro="" textlink="">
      <xdr:nvSpPr>
        <xdr:cNvPr id="57" name="Fluxograma: Mesclar 56">
          <a:extLst>
            <a:ext uri="{FF2B5EF4-FFF2-40B4-BE49-F238E27FC236}">
              <a16:creationId xmlns:a16="http://schemas.microsoft.com/office/drawing/2014/main" id="{00000000-0008-0000-0800-000039000000}"/>
            </a:ext>
          </a:extLst>
        </xdr:cNvPr>
        <xdr:cNvSpPr/>
      </xdr:nvSpPr>
      <xdr:spPr>
        <a:xfrm>
          <a:off x="7949045" y="3056659"/>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303068</xdr:colOff>
      <xdr:row>14</xdr:row>
      <xdr:rowOff>69273</xdr:rowOff>
    </xdr:from>
    <xdr:to>
      <xdr:col>5</xdr:col>
      <xdr:colOff>411068</xdr:colOff>
      <xdr:row>14</xdr:row>
      <xdr:rowOff>141273</xdr:rowOff>
    </xdr:to>
    <xdr:sp macro="" textlink="">
      <xdr:nvSpPr>
        <xdr:cNvPr id="58" name="Fluxograma: Extrair 57">
          <a:extLst>
            <a:ext uri="{FF2B5EF4-FFF2-40B4-BE49-F238E27FC236}">
              <a16:creationId xmlns:a16="http://schemas.microsoft.com/office/drawing/2014/main" id="{00000000-0008-0000-0800-00003A000000}"/>
            </a:ext>
          </a:extLst>
        </xdr:cNvPr>
        <xdr:cNvSpPr/>
      </xdr:nvSpPr>
      <xdr:spPr>
        <a:xfrm>
          <a:off x="7957704" y="3264478"/>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311727</xdr:colOff>
      <xdr:row>15</xdr:row>
      <xdr:rowOff>86591</xdr:rowOff>
    </xdr:from>
    <xdr:to>
      <xdr:col>5</xdr:col>
      <xdr:colOff>419727</xdr:colOff>
      <xdr:row>15</xdr:row>
      <xdr:rowOff>158591</xdr:rowOff>
    </xdr:to>
    <xdr:sp macro="" textlink="">
      <xdr:nvSpPr>
        <xdr:cNvPr id="59" name="Fluxograma: Mesclar 58">
          <a:extLst>
            <a:ext uri="{FF2B5EF4-FFF2-40B4-BE49-F238E27FC236}">
              <a16:creationId xmlns:a16="http://schemas.microsoft.com/office/drawing/2014/main" id="{00000000-0008-0000-0800-00003B000000}"/>
            </a:ext>
          </a:extLst>
        </xdr:cNvPr>
        <xdr:cNvSpPr/>
      </xdr:nvSpPr>
      <xdr:spPr>
        <a:xfrm>
          <a:off x="7966363" y="3506932"/>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320386</xdr:colOff>
      <xdr:row>16</xdr:row>
      <xdr:rowOff>86591</xdr:rowOff>
    </xdr:from>
    <xdr:to>
      <xdr:col>5</xdr:col>
      <xdr:colOff>428386</xdr:colOff>
      <xdr:row>16</xdr:row>
      <xdr:rowOff>158591</xdr:rowOff>
    </xdr:to>
    <xdr:sp macro="" textlink="">
      <xdr:nvSpPr>
        <xdr:cNvPr id="60" name="Fluxograma: Mesclar 59">
          <a:extLst>
            <a:ext uri="{FF2B5EF4-FFF2-40B4-BE49-F238E27FC236}">
              <a16:creationId xmlns:a16="http://schemas.microsoft.com/office/drawing/2014/main" id="{00000000-0008-0000-0800-00003C000000}"/>
            </a:ext>
          </a:extLst>
        </xdr:cNvPr>
        <xdr:cNvSpPr/>
      </xdr:nvSpPr>
      <xdr:spPr>
        <a:xfrm>
          <a:off x="7975022" y="3732068"/>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17</xdr:row>
      <xdr:rowOff>86591</xdr:rowOff>
    </xdr:from>
    <xdr:to>
      <xdr:col>5</xdr:col>
      <xdr:colOff>437045</xdr:colOff>
      <xdr:row>17</xdr:row>
      <xdr:rowOff>158591</xdr:rowOff>
    </xdr:to>
    <xdr:sp macro="" textlink="">
      <xdr:nvSpPr>
        <xdr:cNvPr id="61" name="Fluxograma: Mesclar 60">
          <a:extLst>
            <a:ext uri="{FF2B5EF4-FFF2-40B4-BE49-F238E27FC236}">
              <a16:creationId xmlns:a16="http://schemas.microsoft.com/office/drawing/2014/main" id="{00000000-0008-0000-0800-00003D000000}"/>
            </a:ext>
          </a:extLst>
        </xdr:cNvPr>
        <xdr:cNvSpPr/>
      </xdr:nvSpPr>
      <xdr:spPr>
        <a:xfrm>
          <a:off x="7983681" y="3957205"/>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329044</xdr:colOff>
      <xdr:row>18</xdr:row>
      <xdr:rowOff>86591</xdr:rowOff>
    </xdr:from>
    <xdr:to>
      <xdr:col>5</xdr:col>
      <xdr:colOff>437044</xdr:colOff>
      <xdr:row>18</xdr:row>
      <xdr:rowOff>158591</xdr:rowOff>
    </xdr:to>
    <xdr:sp macro="" textlink="">
      <xdr:nvSpPr>
        <xdr:cNvPr id="62" name="Fluxograma: Mesclar 61">
          <a:extLst>
            <a:ext uri="{FF2B5EF4-FFF2-40B4-BE49-F238E27FC236}">
              <a16:creationId xmlns:a16="http://schemas.microsoft.com/office/drawing/2014/main" id="{00000000-0008-0000-0800-00003E000000}"/>
            </a:ext>
          </a:extLst>
        </xdr:cNvPr>
        <xdr:cNvSpPr/>
      </xdr:nvSpPr>
      <xdr:spPr>
        <a:xfrm>
          <a:off x="7983680" y="4182341"/>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19</xdr:row>
      <xdr:rowOff>86591</xdr:rowOff>
    </xdr:from>
    <xdr:to>
      <xdr:col>5</xdr:col>
      <xdr:colOff>437045</xdr:colOff>
      <xdr:row>19</xdr:row>
      <xdr:rowOff>158591</xdr:rowOff>
    </xdr:to>
    <xdr:sp macro="" textlink="">
      <xdr:nvSpPr>
        <xdr:cNvPr id="63" name="Fluxograma: Mesclar 62">
          <a:extLst>
            <a:ext uri="{FF2B5EF4-FFF2-40B4-BE49-F238E27FC236}">
              <a16:creationId xmlns:a16="http://schemas.microsoft.com/office/drawing/2014/main" id="{00000000-0008-0000-0800-00003F000000}"/>
            </a:ext>
          </a:extLst>
        </xdr:cNvPr>
        <xdr:cNvSpPr/>
      </xdr:nvSpPr>
      <xdr:spPr>
        <a:xfrm>
          <a:off x="7983681" y="4407477"/>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20</xdr:row>
      <xdr:rowOff>77932</xdr:rowOff>
    </xdr:from>
    <xdr:to>
      <xdr:col>5</xdr:col>
      <xdr:colOff>437045</xdr:colOff>
      <xdr:row>20</xdr:row>
      <xdr:rowOff>149932</xdr:rowOff>
    </xdr:to>
    <xdr:sp macro="" textlink="">
      <xdr:nvSpPr>
        <xdr:cNvPr id="64" name="Fluxograma: Extrair 63">
          <a:extLst>
            <a:ext uri="{FF2B5EF4-FFF2-40B4-BE49-F238E27FC236}">
              <a16:creationId xmlns:a16="http://schemas.microsoft.com/office/drawing/2014/main" id="{00000000-0008-0000-0800-000040000000}"/>
            </a:ext>
          </a:extLst>
        </xdr:cNvPr>
        <xdr:cNvSpPr/>
      </xdr:nvSpPr>
      <xdr:spPr>
        <a:xfrm>
          <a:off x="7983681" y="4623955"/>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329043</xdr:colOff>
      <xdr:row>21</xdr:row>
      <xdr:rowOff>69273</xdr:rowOff>
    </xdr:from>
    <xdr:to>
      <xdr:col>5</xdr:col>
      <xdr:colOff>437043</xdr:colOff>
      <xdr:row>21</xdr:row>
      <xdr:rowOff>141273</xdr:rowOff>
    </xdr:to>
    <xdr:sp macro="" textlink="">
      <xdr:nvSpPr>
        <xdr:cNvPr id="65" name="Fluxograma: Extrair 64">
          <a:extLst>
            <a:ext uri="{FF2B5EF4-FFF2-40B4-BE49-F238E27FC236}">
              <a16:creationId xmlns:a16="http://schemas.microsoft.com/office/drawing/2014/main" id="{00000000-0008-0000-0800-000041000000}"/>
            </a:ext>
          </a:extLst>
        </xdr:cNvPr>
        <xdr:cNvSpPr/>
      </xdr:nvSpPr>
      <xdr:spPr>
        <a:xfrm>
          <a:off x="7983679" y="4840432"/>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329046</xdr:colOff>
      <xdr:row>22</xdr:row>
      <xdr:rowOff>86591</xdr:rowOff>
    </xdr:from>
    <xdr:to>
      <xdr:col>5</xdr:col>
      <xdr:colOff>437046</xdr:colOff>
      <xdr:row>22</xdr:row>
      <xdr:rowOff>158591</xdr:rowOff>
    </xdr:to>
    <xdr:sp macro="" textlink="">
      <xdr:nvSpPr>
        <xdr:cNvPr id="66" name="Fluxograma: Mesclar 65">
          <a:extLst>
            <a:ext uri="{FF2B5EF4-FFF2-40B4-BE49-F238E27FC236}">
              <a16:creationId xmlns:a16="http://schemas.microsoft.com/office/drawing/2014/main" id="{00000000-0008-0000-0800-000042000000}"/>
            </a:ext>
          </a:extLst>
        </xdr:cNvPr>
        <xdr:cNvSpPr/>
      </xdr:nvSpPr>
      <xdr:spPr>
        <a:xfrm>
          <a:off x="7983682" y="508288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337704</xdr:colOff>
      <xdr:row>23</xdr:row>
      <xdr:rowOff>86591</xdr:rowOff>
    </xdr:from>
    <xdr:to>
      <xdr:col>5</xdr:col>
      <xdr:colOff>445704</xdr:colOff>
      <xdr:row>23</xdr:row>
      <xdr:rowOff>158591</xdr:rowOff>
    </xdr:to>
    <xdr:sp macro="" textlink="">
      <xdr:nvSpPr>
        <xdr:cNvPr id="67" name="Fluxograma: Mesclar 66">
          <a:extLst>
            <a:ext uri="{FF2B5EF4-FFF2-40B4-BE49-F238E27FC236}">
              <a16:creationId xmlns:a16="http://schemas.microsoft.com/office/drawing/2014/main" id="{00000000-0008-0000-0800-000043000000}"/>
            </a:ext>
          </a:extLst>
        </xdr:cNvPr>
        <xdr:cNvSpPr/>
      </xdr:nvSpPr>
      <xdr:spPr>
        <a:xfrm>
          <a:off x="7992340" y="5308023"/>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337705</xdr:colOff>
      <xdr:row>24</xdr:row>
      <xdr:rowOff>77932</xdr:rowOff>
    </xdr:from>
    <xdr:to>
      <xdr:col>5</xdr:col>
      <xdr:colOff>445705</xdr:colOff>
      <xdr:row>24</xdr:row>
      <xdr:rowOff>149932</xdr:rowOff>
    </xdr:to>
    <xdr:sp macro="" textlink="">
      <xdr:nvSpPr>
        <xdr:cNvPr id="68" name="Fluxograma: Extrair 67">
          <a:extLst>
            <a:ext uri="{FF2B5EF4-FFF2-40B4-BE49-F238E27FC236}">
              <a16:creationId xmlns:a16="http://schemas.microsoft.com/office/drawing/2014/main" id="{00000000-0008-0000-0800-000044000000}"/>
            </a:ext>
          </a:extLst>
        </xdr:cNvPr>
        <xdr:cNvSpPr/>
      </xdr:nvSpPr>
      <xdr:spPr>
        <a:xfrm>
          <a:off x="7992341" y="5524500"/>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337704</xdr:colOff>
      <xdr:row>25</xdr:row>
      <xdr:rowOff>77933</xdr:rowOff>
    </xdr:from>
    <xdr:to>
      <xdr:col>5</xdr:col>
      <xdr:colOff>445704</xdr:colOff>
      <xdr:row>25</xdr:row>
      <xdr:rowOff>149933</xdr:rowOff>
    </xdr:to>
    <xdr:sp macro="" textlink="">
      <xdr:nvSpPr>
        <xdr:cNvPr id="69" name="Fluxograma: Mesclar 68">
          <a:extLst>
            <a:ext uri="{FF2B5EF4-FFF2-40B4-BE49-F238E27FC236}">
              <a16:creationId xmlns:a16="http://schemas.microsoft.com/office/drawing/2014/main" id="{00000000-0008-0000-0800-000045000000}"/>
            </a:ext>
          </a:extLst>
        </xdr:cNvPr>
        <xdr:cNvSpPr/>
      </xdr:nvSpPr>
      <xdr:spPr>
        <a:xfrm>
          <a:off x="7992340" y="5749638"/>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337704</xdr:colOff>
      <xdr:row>26</xdr:row>
      <xdr:rowOff>86591</xdr:rowOff>
    </xdr:from>
    <xdr:to>
      <xdr:col>5</xdr:col>
      <xdr:colOff>445704</xdr:colOff>
      <xdr:row>26</xdr:row>
      <xdr:rowOff>158591</xdr:rowOff>
    </xdr:to>
    <xdr:sp macro="" textlink="">
      <xdr:nvSpPr>
        <xdr:cNvPr id="70" name="Fluxograma: Mesclar 69">
          <a:extLst>
            <a:ext uri="{FF2B5EF4-FFF2-40B4-BE49-F238E27FC236}">
              <a16:creationId xmlns:a16="http://schemas.microsoft.com/office/drawing/2014/main" id="{00000000-0008-0000-0800-000046000000}"/>
            </a:ext>
          </a:extLst>
        </xdr:cNvPr>
        <xdr:cNvSpPr/>
      </xdr:nvSpPr>
      <xdr:spPr>
        <a:xfrm>
          <a:off x="7992340" y="5983432"/>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242455</xdr:colOff>
      <xdr:row>3</xdr:row>
      <xdr:rowOff>77932</xdr:rowOff>
    </xdr:from>
    <xdr:to>
      <xdr:col>6</xdr:col>
      <xdr:colOff>350455</xdr:colOff>
      <xdr:row>3</xdr:row>
      <xdr:rowOff>149932</xdr:rowOff>
    </xdr:to>
    <xdr:sp macro="" textlink="">
      <xdr:nvSpPr>
        <xdr:cNvPr id="71" name="Fluxograma: Extrair 70">
          <a:extLst>
            <a:ext uri="{FF2B5EF4-FFF2-40B4-BE49-F238E27FC236}">
              <a16:creationId xmlns:a16="http://schemas.microsoft.com/office/drawing/2014/main" id="{00000000-0008-0000-0800-000047000000}"/>
            </a:ext>
          </a:extLst>
        </xdr:cNvPr>
        <xdr:cNvSpPr/>
      </xdr:nvSpPr>
      <xdr:spPr>
        <a:xfrm>
          <a:off x="8866910" y="796637"/>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329046</xdr:colOff>
      <xdr:row>26</xdr:row>
      <xdr:rowOff>86591</xdr:rowOff>
    </xdr:from>
    <xdr:to>
      <xdr:col>6</xdr:col>
      <xdr:colOff>437046</xdr:colOff>
      <xdr:row>26</xdr:row>
      <xdr:rowOff>158591</xdr:rowOff>
    </xdr:to>
    <xdr:sp macro="" textlink="">
      <xdr:nvSpPr>
        <xdr:cNvPr id="72" name="Fluxograma: Mesclar 71">
          <a:extLst>
            <a:ext uri="{FF2B5EF4-FFF2-40B4-BE49-F238E27FC236}">
              <a16:creationId xmlns:a16="http://schemas.microsoft.com/office/drawing/2014/main" id="{00000000-0008-0000-0800-000048000000}"/>
            </a:ext>
          </a:extLst>
        </xdr:cNvPr>
        <xdr:cNvSpPr/>
      </xdr:nvSpPr>
      <xdr:spPr>
        <a:xfrm>
          <a:off x="8953501" y="5983432"/>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329045</xdr:colOff>
      <xdr:row>25</xdr:row>
      <xdr:rowOff>69273</xdr:rowOff>
    </xdr:from>
    <xdr:to>
      <xdr:col>6</xdr:col>
      <xdr:colOff>437045</xdr:colOff>
      <xdr:row>25</xdr:row>
      <xdr:rowOff>141273</xdr:rowOff>
    </xdr:to>
    <xdr:sp macro="" textlink="">
      <xdr:nvSpPr>
        <xdr:cNvPr id="74" name="Fluxograma: Extrair 73">
          <a:extLst>
            <a:ext uri="{FF2B5EF4-FFF2-40B4-BE49-F238E27FC236}">
              <a16:creationId xmlns:a16="http://schemas.microsoft.com/office/drawing/2014/main" id="{00000000-0008-0000-0800-00004A000000}"/>
            </a:ext>
          </a:extLst>
        </xdr:cNvPr>
        <xdr:cNvSpPr/>
      </xdr:nvSpPr>
      <xdr:spPr>
        <a:xfrm>
          <a:off x="8953500" y="5740978"/>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329045</xdr:colOff>
      <xdr:row>24</xdr:row>
      <xdr:rowOff>86591</xdr:rowOff>
    </xdr:from>
    <xdr:to>
      <xdr:col>6</xdr:col>
      <xdr:colOff>437045</xdr:colOff>
      <xdr:row>24</xdr:row>
      <xdr:rowOff>158591</xdr:rowOff>
    </xdr:to>
    <xdr:sp macro="" textlink="">
      <xdr:nvSpPr>
        <xdr:cNvPr id="75" name="Fluxograma: Mesclar 74">
          <a:extLst>
            <a:ext uri="{FF2B5EF4-FFF2-40B4-BE49-F238E27FC236}">
              <a16:creationId xmlns:a16="http://schemas.microsoft.com/office/drawing/2014/main" id="{00000000-0008-0000-0800-00004B000000}"/>
            </a:ext>
          </a:extLst>
        </xdr:cNvPr>
        <xdr:cNvSpPr/>
      </xdr:nvSpPr>
      <xdr:spPr>
        <a:xfrm>
          <a:off x="8953500" y="5533159"/>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329046</xdr:colOff>
      <xdr:row>23</xdr:row>
      <xdr:rowOff>86591</xdr:rowOff>
    </xdr:from>
    <xdr:to>
      <xdr:col>6</xdr:col>
      <xdr:colOff>437046</xdr:colOff>
      <xdr:row>23</xdr:row>
      <xdr:rowOff>158591</xdr:rowOff>
    </xdr:to>
    <xdr:sp macro="" textlink="">
      <xdr:nvSpPr>
        <xdr:cNvPr id="76" name="Fluxograma: Mesclar 75">
          <a:extLst>
            <a:ext uri="{FF2B5EF4-FFF2-40B4-BE49-F238E27FC236}">
              <a16:creationId xmlns:a16="http://schemas.microsoft.com/office/drawing/2014/main" id="{00000000-0008-0000-0800-00004C000000}"/>
            </a:ext>
          </a:extLst>
        </xdr:cNvPr>
        <xdr:cNvSpPr/>
      </xdr:nvSpPr>
      <xdr:spPr>
        <a:xfrm>
          <a:off x="8953501" y="5308023"/>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320387</xdr:colOff>
      <xdr:row>22</xdr:row>
      <xdr:rowOff>77932</xdr:rowOff>
    </xdr:from>
    <xdr:to>
      <xdr:col>6</xdr:col>
      <xdr:colOff>428387</xdr:colOff>
      <xdr:row>22</xdr:row>
      <xdr:rowOff>149932</xdr:rowOff>
    </xdr:to>
    <xdr:sp macro="" textlink="">
      <xdr:nvSpPr>
        <xdr:cNvPr id="77" name="Fluxograma: Mesclar 76">
          <a:extLst>
            <a:ext uri="{FF2B5EF4-FFF2-40B4-BE49-F238E27FC236}">
              <a16:creationId xmlns:a16="http://schemas.microsoft.com/office/drawing/2014/main" id="{00000000-0008-0000-0800-00004D000000}"/>
            </a:ext>
          </a:extLst>
        </xdr:cNvPr>
        <xdr:cNvSpPr/>
      </xdr:nvSpPr>
      <xdr:spPr>
        <a:xfrm>
          <a:off x="8944842" y="5074227"/>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320386</xdr:colOff>
      <xdr:row>21</xdr:row>
      <xdr:rowOff>69273</xdr:rowOff>
    </xdr:from>
    <xdr:to>
      <xdr:col>6</xdr:col>
      <xdr:colOff>428386</xdr:colOff>
      <xdr:row>21</xdr:row>
      <xdr:rowOff>141273</xdr:rowOff>
    </xdr:to>
    <xdr:sp macro="" textlink="">
      <xdr:nvSpPr>
        <xdr:cNvPr id="78" name="Fluxograma: Mesclar 77">
          <a:extLst>
            <a:ext uri="{FF2B5EF4-FFF2-40B4-BE49-F238E27FC236}">
              <a16:creationId xmlns:a16="http://schemas.microsoft.com/office/drawing/2014/main" id="{00000000-0008-0000-0800-00004E000000}"/>
            </a:ext>
          </a:extLst>
        </xdr:cNvPr>
        <xdr:cNvSpPr/>
      </xdr:nvSpPr>
      <xdr:spPr>
        <a:xfrm>
          <a:off x="8944841" y="4840432"/>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311728</xdr:colOff>
      <xdr:row>20</xdr:row>
      <xdr:rowOff>69273</xdr:rowOff>
    </xdr:from>
    <xdr:to>
      <xdr:col>6</xdr:col>
      <xdr:colOff>419728</xdr:colOff>
      <xdr:row>20</xdr:row>
      <xdr:rowOff>141273</xdr:rowOff>
    </xdr:to>
    <xdr:sp macro="" textlink="">
      <xdr:nvSpPr>
        <xdr:cNvPr id="79" name="Fluxograma: Extrair 78">
          <a:extLst>
            <a:ext uri="{FF2B5EF4-FFF2-40B4-BE49-F238E27FC236}">
              <a16:creationId xmlns:a16="http://schemas.microsoft.com/office/drawing/2014/main" id="{00000000-0008-0000-0800-00004F000000}"/>
            </a:ext>
          </a:extLst>
        </xdr:cNvPr>
        <xdr:cNvSpPr/>
      </xdr:nvSpPr>
      <xdr:spPr>
        <a:xfrm>
          <a:off x="8936183" y="4615296"/>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311727</xdr:colOff>
      <xdr:row>19</xdr:row>
      <xdr:rowOff>77931</xdr:rowOff>
    </xdr:from>
    <xdr:to>
      <xdr:col>6</xdr:col>
      <xdr:colOff>419727</xdr:colOff>
      <xdr:row>19</xdr:row>
      <xdr:rowOff>149931</xdr:rowOff>
    </xdr:to>
    <xdr:sp macro="" textlink="">
      <xdr:nvSpPr>
        <xdr:cNvPr id="80" name="Fluxograma: Mesclar 79">
          <a:extLst>
            <a:ext uri="{FF2B5EF4-FFF2-40B4-BE49-F238E27FC236}">
              <a16:creationId xmlns:a16="http://schemas.microsoft.com/office/drawing/2014/main" id="{00000000-0008-0000-0800-000050000000}"/>
            </a:ext>
          </a:extLst>
        </xdr:cNvPr>
        <xdr:cNvSpPr/>
      </xdr:nvSpPr>
      <xdr:spPr>
        <a:xfrm>
          <a:off x="8936182" y="4398817"/>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303068</xdr:colOff>
      <xdr:row>18</xdr:row>
      <xdr:rowOff>77931</xdr:rowOff>
    </xdr:from>
    <xdr:to>
      <xdr:col>6</xdr:col>
      <xdr:colOff>411068</xdr:colOff>
      <xdr:row>18</xdr:row>
      <xdr:rowOff>149931</xdr:rowOff>
    </xdr:to>
    <xdr:sp macro="" textlink="">
      <xdr:nvSpPr>
        <xdr:cNvPr id="81" name="Fluxograma: Mesclar 80">
          <a:extLst>
            <a:ext uri="{FF2B5EF4-FFF2-40B4-BE49-F238E27FC236}">
              <a16:creationId xmlns:a16="http://schemas.microsoft.com/office/drawing/2014/main" id="{00000000-0008-0000-0800-000051000000}"/>
            </a:ext>
          </a:extLst>
        </xdr:cNvPr>
        <xdr:cNvSpPr/>
      </xdr:nvSpPr>
      <xdr:spPr>
        <a:xfrm>
          <a:off x="8927523" y="4173681"/>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303068</xdr:colOff>
      <xdr:row>17</xdr:row>
      <xdr:rowOff>77932</xdr:rowOff>
    </xdr:from>
    <xdr:to>
      <xdr:col>6</xdr:col>
      <xdr:colOff>411068</xdr:colOff>
      <xdr:row>17</xdr:row>
      <xdr:rowOff>149932</xdr:rowOff>
    </xdr:to>
    <xdr:sp macro="" textlink="">
      <xdr:nvSpPr>
        <xdr:cNvPr id="82" name="Fluxograma: Extrair 81">
          <a:extLst>
            <a:ext uri="{FF2B5EF4-FFF2-40B4-BE49-F238E27FC236}">
              <a16:creationId xmlns:a16="http://schemas.microsoft.com/office/drawing/2014/main" id="{00000000-0008-0000-0800-000052000000}"/>
            </a:ext>
          </a:extLst>
        </xdr:cNvPr>
        <xdr:cNvSpPr/>
      </xdr:nvSpPr>
      <xdr:spPr>
        <a:xfrm>
          <a:off x="8927523" y="3948546"/>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303068</xdr:colOff>
      <xdr:row>16</xdr:row>
      <xdr:rowOff>86590</xdr:rowOff>
    </xdr:from>
    <xdr:to>
      <xdr:col>6</xdr:col>
      <xdr:colOff>411068</xdr:colOff>
      <xdr:row>16</xdr:row>
      <xdr:rowOff>158590</xdr:rowOff>
    </xdr:to>
    <xdr:sp macro="" textlink="">
      <xdr:nvSpPr>
        <xdr:cNvPr id="83" name="Fluxograma: Mesclar 82">
          <a:extLst>
            <a:ext uri="{FF2B5EF4-FFF2-40B4-BE49-F238E27FC236}">
              <a16:creationId xmlns:a16="http://schemas.microsoft.com/office/drawing/2014/main" id="{00000000-0008-0000-0800-000053000000}"/>
            </a:ext>
          </a:extLst>
        </xdr:cNvPr>
        <xdr:cNvSpPr/>
      </xdr:nvSpPr>
      <xdr:spPr>
        <a:xfrm>
          <a:off x="8927523" y="3732067"/>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303068</xdr:colOff>
      <xdr:row>15</xdr:row>
      <xdr:rowOff>77932</xdr:rowOff>
    </xdr:from>
    <xdr:to>
      <xdr:col>6</xdr:col>
      <xdr:colOff>411068</xdr:colOff>
      <xdr:row>15</xdr:row>
      <xdr:rowOff>149932</xdr:rowOff>
    </xdr:to>
    <xdr:sp macro="" textlink="">
      <xdr:nvSpPr>
        <xdr:cNvPr id="84" name="Fluxograma: Extrair 83">
          <a:extLst>
            <a:ext uri="{FF2B5EF4-FFF2-40B4-BE49-F238E27FC236}">
              <a16:creationId xmlns:a16="http://schemas.microsoft.com/office/drawing/2014/main" id="{00000000-0008-0000-0800-000054000000}"/>
            </a:ext>
          </a:extLst>
        </xdr:cNvPr>
        <xdr:cNvSpPr/>
      </xdr:nvSpPr>
      <xdr:spPr>
        <a:xfrm>
          <a:off x="8927523" y="3498273"/>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294409</xdr:colOff>
      <xdr:row>14</xdr:row>
      <xdr:rowOff>77932</xdr:rowOff>
    </xdr:from>
    <xdr:to>
      <xdr:col>6</xdr:col>
      <xdr:colOff>402409</xdr:colOff>
      <xdr:row>14</xdr:row>
      <xdr:rowOff>149932</xdr:rowOff>
    </xdr:to>
    <xdr:sp macro="" textlink="">
      <xdr:nvSpPr>
        <xdr:cNvPr id="85" name="Fluxograma: Extrair 84">
          <a:extLst>
            <a:ext uri="{FF2B5EF4-FFF2-40B4-BE49-F238E27FC236}">
              <a16:creationId xmlns:a16="http://schemas.microsoft.com/office/drawing/2014/main" id="{00000000-0008-0000-0800-000055000000}"/>
            </a:ext>
          </a:extLst>
        </xdr:cNvPr>
        <xdr:cNvSpPr/>
      </xdr:nvSpPr>
      <xdr:spPr>
        <a:xfrm>
          <a:off x="8918864" y="3273137"/>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285750</xdr:colOff>
      <xdr:row>13</xdr:row>
      <xdr:rowOff>77931</xdr:rowOff>
    </xdr:from>
    <xdr:to>
      <xdr:col>6</xdr:col>
      <xdr:colOff>393750</xdr:colOff>
      <xdr:row>13</xdr:row>
      <xdr:rowOff>149931</xdr:rowOff>
    </xdr:to>
    <xdr:sp macro="" textlink="">
      <xdr:nvSpPr>
        <xdr:cNvPr id="86" name="Fluxograma: Extrair 85">
          <a:extLst>
            <a:ext uri="{FF2B5EF4-FFF2-40B4-BE49-F238E27FC236}">
              <a16:creationId xmlns:a16="http://schemas.microsoft.com/office/drawing/2014/main" id="{00000000-0008-0000-0800-000056000000}"/>
            </a:ext>
          </a:extLst>
        </xdr:cNvPr>
        <xdr:cNvSpPr/>
      </xdr:nvSpPr>
      <xdr:spPr>
        <a:xfrm>
          <a:off x="8910205" y="3047999"/>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277091</xdr:colOff>
      <xdr:row>12</xdr:row>
      <xdr:rowOff>86591</xdr:rowOff>
    </xdr:from>
    <xdr:to>
      <xdr:col>6</xdr:col>
      <xdr:colOff>385091</xdr:colOff>
      <xdr:row>12</xdr:row>
      <xdr:rowOff>158591</xdr:rowOff>
    </xdr:to>
    <xdr:sp macro="" textlink="">
      <xdr:nvSpPr>
        <xdr:cNvPr id="87" name="Fluxograma: Mesclar 86">
          <a:extLst>
            <a:ext uri="{FF2B5EF4-FFF2-40B4-BE49-F238E27FC236}">
              <a16:creationId xmlns:a16="http://schemas.microsoft.com/office/drawing/2014/main" id="{00000000-0008-0000-0800-000057000000}"/>
            </a:ext>
          </a:extLst>
        </xdr:cNvPr>
        <xdr:cNvSpPr/>
      </xdr:nvSpPr>
      <xdr:spPr>
        <a:xfrm>
          <a:off x="8901546" y="2831523"/>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277091</xdr:colOff>
      <xdr:row>11</xdr:row>
      <xdr:rowOff>86591</xdr:rowOff>
    </xdr:from>
    <xdr:to>
      <xdr:col>6</xdr:col>
      <xdr:colOff>385091</xdr:colOff>
      <xdr:row>11</xdr:row>
      <xdr:rowOff>158591</xdr:rowOff>
    </xdr:to>
    <xdr:sp macro="" textlink="">
      <xdr:nvSpPr>
        <xdr:cNvPr id="88" name="Fluxograma: Extrair 87">
          <a:extLst>
            <a:ext uri="{FF2B5EF4-FFF2-40B4-BE49-F238E27FC236}">
              <a16:creationId xmlns:a16="http://schemas.microsoft.com/office/drawing/2014/main" id="{00000000-0008-0000-0800-000058000000}"/>
            </a:ext>
          </a:extLst>
        </xdr:cNvPr>
        <xdr:cNvSpPr/>
      </xdr:nvSpPr>
      <xdr:spPr>
        <a:xfrm>
          <a:off x="8901546" y="2606386"/>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277091</xdr:colOff>
      <xdr:row>10</xdr:row>
      <xdr:rowOff>69273</xdr:rowOff>
    </xdr:from>
    <xdr:to>
      <xdr:col>6</xdr:col>
      <xdr:colOff>385091</xdr:colOff>
      <xdr:row>10</xdr:row>
      <xdr:rowOff>141273</xdr:rowOff>
    </xdr:to>
    <xdr:sp macro="" textlink="">
      <xdr:nvSpPr>
        <xdr:cNvPr id="89" name="Fluxograma: Mesclar 88">
          <a:extLst>
            <a:ext uri="{FF2B5EF4-FFF2-40B4-BE49-F238E27FC236}">
              <a16:creationId xmlns:a16="http://schemas.microsoft.com/office/drawing/2014/main" id="{00000000-0008-0000-0800-000059000000}"/>
            </a:ext>
          </a:extLst>
        </xdr:cNvPr>
        <xdr:cNvSpPr/>
      </xdr:nvSpPr>
      <xdr:spPr>
        <a:xfrm>
          <a:off x="8901546" y="2363932"/>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268432</xdr:colOff>
      <xdr:row>9</xdr:row>
      <xdr:rowOff>69273</xdr:rowOff>
    </xdr:from>
    <xdr:to>
      <xdr:col>6</xdr:col>
      <xdr:colOff>376432</xdr:colOff>
      <xdr:row>9</xdr:row>
      <xdr:rowOff>141273</xdr:rowOff>
    </xdr:to>
    <xdr:sp macro="" textlink="">
      <xdr:nvSpPr>
        <xdr:cNvPr id="91" name="Fluxograma: Extrair 90">
          <a:extLst>
            <a:ext uri="{FF2B5EF4-FFF2-40B4-BE49-F238E27FC236}">
              <a16:creationId xmlns:a16="http://schemas.microsoft.com/office/drawing/2014/main" id="{00000000-0008-0000-0800-00005B000000}"/>
            </a:ext>
          </a:extLst>
        </xdr:cNvPr>
        <xdr:cNvSpPr/>
      </xdr:nvSpPr>
      <xdr:spPr>
        <a:xfrm>
          <a:off x="8892887" y="2138796"/>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259773</xdr:colOff>
      <xdr:row>8</xdr:row>
      <xdr:rowOff>69273</xdr:rowOff>
    </xdr:from>
    <xdr:to>
      <xdr:col>6</xdr:col>
      <xdr:colOff>367773</xdr:colOff>
      <xdr:row>8</xdr:row>
      <xdr:rowOff>141273</xdr:rowOff>
    </xdr:to>
    <xdr:sp macro="" textlink="">
      <xdr:nvSpPr>
        <xdr:cNvPr id="92" name="Fluxograma: Extrair 91">
          <a:extLst>
            <a:ext uri="{FF2B5EF4-FFF2-40B4-BE49-F238E27FC236}">
              <a16:creationId xmlns:a16="http://schemas.microsoft.com/office/drawing/2014/main" id="{00000000-0008-0000-0800-00005C000000}"/>
            </a:ext>
          </a:extLst>
        </xdr:cNvPr>
        <xdr:cNvSpPr/>
      </xdr:nvSpPr>
      <xdr:spPr>
        <a:xfrm>
          <a:off x="8884228" y="1913659"/>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259773</xdr:colOff>
      <xdr:row>7</xdr:row>
      <xdr:rowOff>69273</xdr:rowOff>
    </xdr:from>
    <xdr:to>
      <xdr:col>6</xdr:col>
      <xdr:colOff>367773</xdr:colOff>
      <xdr:row>7</xdr:row>
      <xdr:rowOff>141273</xdr:rowOff>
    </xdr:to>
    <xdr:sp macro="" textlink="">
      <xdr:nvSpPr>
        <xdr:cNvPr id="93" name="Fluxograma: Extrair 92">
          <a:extLst>
            <a:ext uri="{FF2B5EF4-FFF2-40B4-BE49-F238E27FC236}">
              <a16:creationId xmlns:a16="http://schemas.microsoft.com/office/drawing/2014/main" id="{00000000-0008-0000-0800-00005D000000}"/>
            </a:ext>
          </a:extLst>
        </xdr:cNvPr>
        <xdr:cNvSpPr/>
      </xdr:nvSpPr>
      <xdr:spPr>
        <a:xfrm>
          <a:off x="8884228" y="1688523"/>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251114</xdr:colOff>
      <xdr:row>6</xdr:row>
      <xdr:rowOff>69273</xdr:rowOff>
    </xdr:from>
    <xdr:to>
      <xdr:col>6</xdr:col>
      <xdr:colOff>359114</xdr:colOff>
      <xdr:row>6</xdr:row>
      <xdr:rowOff>141273</xdr:rowOff>
    </xdr:to>
    <xdr:sp macro="" textlink="">
      <xdr:nvSpPr>
        <xdr:cNvPr id="94" name="Fluxograma: Extrair 93">
          <a:extLst>
            <a:ext uri="{FF2B5EF4-FFF2-40B4-BE49-F238E27FC236}">
              <a16:creationId xmlns:a16="http://schemas.microsoft.com/office/drawing/2014/main" id="{00000000-0008-0000-0800-00005E000000}"/>
            </a:ext>
          </a:extLst>
        </xdr:cNvPr>
        <xdr:cNvSpPr/>
      </xdr:nvSpPr>
      <xdr:spPr>
        <a:xfrm>
          <a:off x="8875569" y="1463387"/>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242455</xdr:colOff>
      <xdr:row>4</xdr:row>
      <xdr:rowOff>69273</xdr:rowOff>
    </xdr:from>
    <xdr:to>
      <xdr:col>6</xdr:col>
      <xdr:colOff>350455</xdr:colOff>
      <xdr:row>4</xdr:row>
      <xdr:rowOff>141273</xdr:rowOff>
    </xdr:to>
    <xdr:sp macro="" textlink="">
      <xdr:nvSpPr>
        <xdr:cNvPr id="95" name="Fluxograma: Extrair 94">
          <a:extLst>
            <a:ext uri="{FF2B5EF4-FFF2-40B4-BE49-F238E27FC236}">
              <a16:creationId xmlns:a16="http://schemas.microsoft.com/office/drawing/2014/main" id="{00000000-0008-0000-0800-00005F000000}"/>
            </a:ext>
          </a:extLst>
        </xdr:cNvPr>
        <xdr:cNvSpPr/>
      </xdr:nvSpPr>
      <xdr:spPr>
        <a:xfrm>
          <a:off x="8866910" y="1013114"/>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251114</xdr:colOff>
      <xdr:row>5</xdr:row>
      <xdr:rowOff>60613</xdr:rowOff>
    </xdr:from>
    <xdr:to>
      <xdr:col>6</xdr:col>
      <xdr:colOff>359114</xdr:colOff>
      <xdr:row>5</xdr:row>
      <xdr:rowOff>132613</xdr:rowOff>
    </xdr:to>
    <xdr:sp macro="" textlink="">
      <xdr:nvSpPr>
        <xdr:cNvPr id="96" name="Fluxograma: Extrair 95">
          <a:extLst>
            <a:ext uri="{FF2B5EF4-FFF2-40B4-BE49-F238E27FC236}">
              <a16:creationId xmlns:a16="http://schemas.microsoft.com/office/drawing/2014/main" id="{00000000-0008-0000-0800-000060000000}"/>
            </a:ext>
          </a:extLst>
        </xdr:cNvPr>
        <xdr:cNvSpPr/>
      </xdr:nvSpPr>
      <xdr:spPr>
        <a:xfrm>
          <a:off x="8875569" y="1229590"/>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320385</xdr:colOff>
      <xdr:row>3</xdr:row>
      <xdr:rowOff>71441</xdr:rowOff>
    </xdr:from>
    <xdr:to>
      <xdr:col>5</xdr:col>
      <xdr:colOff>428385</xdr:colOff>
      <xdr:row>3</xdr:row>
      <xdr:rowOff>143441</xdr:rowOff>
    </xdr:to>
    <xdr:sp macro="" textlink="">
      <xdr:nvSpPr>
        <xdr:cNvPr id="2" name="Fluxograma: Mesclar 1">
          <a:extLst>
            <a:ext uri="{FF2B5EF4-FFF2-40B4-BE49-F238E27FC236}">
              <a16:creationId xmlns:a16="http://schemas.microsoft.com/office/drawing/2014/main" id="{00000000-0008-0000-0A00-000002000000}"/>
            </a:ext>
          </a:extLst>
        </xdr:cNvPr>
        <xdr:cNvSpPr/>
      </xdr:nvSpPr>
      <xdr:spPr>
        <a:xfrm>
          <a:off x="8641771" y="790146"/>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326881</xdr:colOff>
      <xdr:row>7</xdr:row>
      <xdr:rowOff>68189</xdr:rowOff>
    </xdr:from>
    <xdr:to>
      <xdr:col>5</xdr:col>
      <xdr:colOff>434881</xdr:colOff>
      <xdr:row>7</xdr:row>
      <xdr:rowOff>140189</xdr:rowOff>
    </xdr:to>
    <xdr:sp macro="" textlink="">
      <xdr:nvSpPr>
        <xdr:cNvPr id="3" name="Fluxograma: Extrair 2">
          <a:extLst>
            <a:ext uri="{FF2B5EF4-FFF2-40B4-BE49-F238E27FC236}">
              <a16:creationId xmlns:a16="http://schemas.microsoft.com/office/drawing/2014/main" id="{00000000-0008-0000-0A00-000003000000}"/>
            </a:ext>
          </a:extLst>
        </xdr:cNvPr>
        <xdr:cNvSpPr/>
      </xdr:nvSpPr>
      <xdr:spPr>
        <a:xfrm>
          <a:off x="8648267" y="1548894"/>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337704</xdr:colOff>
      <xdr:row>5</xdr:row>
      <xdr:rowOff>77933</xdr:rowOff>
    </xdr:from>
    <xdr:to>
      <xdr:col>5</xdr:col>
      <xdr:colOff>445704</xdr:colOff>
      <xdr:row>5</xdr:row>
      <xdr:rowOff>149933</xdr:rowOff>
    </xdr:to>
    <xdr:sp macro="" textlink="">
      <xdr:nvSpPr>
        <xdr:cNvPr id="4" name="Fluxograma: Extrair 3">
          <a:extLst>
            <a:ext uri="{FF2B5EF4-FFF2-40B4-BE49-F238E27FC236}">
              <a16:creationId xmlns:a16="http://schemas.microsoft.com/office/drawing/2014/main" id="{00000000-0008-0000-0A00-000004000000}"/>
            </a:ext>
          </a:extLst>
        </xdr:cNvPr>
        <xdr:cNvSpPr/>
      </xdr:nvSpPr>
      <xdr:spPr>
        <a:xfrm>
          <a:off x="8659090" y="1246910"/>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329046</xdr:colOff>
      <xdr:row>4</xdr:row>
      <xdr:rowOff>86591</xdr:rowOff>
    </xdr:from>
    <xdr:to>
      <xdr:col>5</xdr:col>
      <xdr:colOff>437046</xdr:colOff>
      <xdr:row>4</xdr:row>
      <xdr:rowOff>158591</xdr:rowOff>
    </xdr:to>
    <xdr:sp macro="" textlink="">
      <xdr:nvSpPr>
        <xdr:cNvPr id="5" name="Fluxograma: Mesclar 4">
          <a:extLst>
            <a:ext uri="{FF2B5EF4-FFF2-40B4-BE49-F238E27FC236}">
              <a16:creationId xmlns:a16="http://schemas.microsoft.com/office/drawing/2014/main" id="{00000000-0008-0000-0A00-000005000000}"/>
            </a:ext>
          </a:extLst>
        </xdr:cNvPr>
        <xdr:cNvSpPr/>
      </xdr:nvSpPr>
      <xdr:spPr>
        <a:xfrm>
          <a:off x="8650432" y="1030432"/>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8</xdr:row>
      <xdr:rowOff>86590</xdr:rowOff>
    </xdr:from>
    <xdr:to>
      <xdr:col>5</xdr:col>
      <xdr:colOff>437045</xdr:colOff>
      <xdr:row>8</xdr:row>
      <xdr:rowOff>158590</xdr:rowOff>
    </xdr:to>
    <xdr:sp macro="" textlink="">
      <xdr:nvSpPr>
        <xdr:cNvPr id="6" name="Fluxograma: Extrair 5">
          <a:extLst>
            <a:ext uri="{FF2B5EF4-FFF2-40B4-BE49-F238E27FC236}">
              <a16:creationId xmlns:a16="http://schemas.microsoft.com/office/drawing/2014/main" id="{00000000-0008-0000-0A00-000006000000}"/>
            </a:ext>
          </a:extLst>
        </xdr:cNvPr>
        <xdr:cNvSpPr/>
      </xdr:nvSpPr>
      <xdr:spPr>
        <a:xfrm>
          <a:off x="8650431" y="1792431"/>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9</xdr:row>
      <xdr:rowOff>95251</xdr:rowOff>
    </xdr:from>
    <xdr:to>
      <xdr:col>5</xdr:col>
      <xdr:colOff>437045</xdr:colOff>
      <xdr:row>9</xdr:row>
      <xdr:rowOff>167251</xdr:rowOff>
    </xdr:to>
    <xdr:sp macro="" textlink="">
      <xdr:nvSpPr>
        <xdr:cNvPr id="7" name="Fluxograma: Extrair 6">
          <a:extLst>
            <a:ext uri="{FF2B5EF4-FFF2-40B4-BE49-F238E27FC236}">
              <a16:creationId xmlns:a16="http://schemas.microsoft.com/office/drawing/2014/main" id="{00000000-0008-0000-0A00-000007000000}"/>
            </a:ext>
          </a:extLst>
        </xdr:cNvPr>
        <xdr:cNvSpPr/>
      </xdr:nvSpPr>
      <xdr:spPr>
        <a:xfrm>
          <a:off x="8650431" y="2026228"/>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10</xdr:row>
      <xdr:rowOff>103909</xdr:rowOff>
    </xdr:from>
    <xdr:to>
      <xdr:col>5</xdr:col>
      <xdr:colOff>437045</xdr:colOff>
      <xdr:row>10</xdr:row>
      <xdr:rowOff>175909</xdr:rowOff>
    </xdr:to>
    <xdr:sp macro="" textlink="">
      <xdr:nvSpPr>
        <xdr:cNvPr id="8" name="Fluxograma: Mesclar 7">
          <a:extLst>
            <a:ext uri="{FF2B5EF4-FFF2-40B4-BE49-F238E27FC236}">
              <a16:creationId xmlns:a16="http://schemas.microsoft.com/office/drawing/2014/main" id="{00000000-0008-0000-0A00-000008000000}"/>
            </a:ext>
          </a:extLst>
        </xdr:cNvPr>
        <xdr:cNvSpPr/>
      </xdr:nvSpPr>
      <xdr:spPr>
        <a:xfrm>
          <a:off x="8650431" y="2260023"/>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320387</xdr:colOff>
      <xdr:row>11</xdr:row>
      <xdr:rowOff>95250</xdr:rowOff>
    </xdr:from>
    <xdr:to>
      <xdr:col>5</xdr:col>
      <xdr:colOff>428387</xdr:colOff>
      <xdr:row>11</xdr:row>
      <xdr:rowOff>167250</xdr:rowOff>
    </xdr:to>
    <xdr:sp macro="" textlink="">
      <xdr:nvSpPr>
        <xdr:cNvPr id="9" name="Fluxograma: Extrair 8">
          <a:extLst>
            <a:ext uri="{FF2B5EF4-FFF2-40B4-BE49-F238E27FC236}">
              <a16:creationId xmlns:a16="http://schemas.microsoft.com/office/drawing/2014/main" id="{00000000-0008-0000-0A00-000009000000}"/>
            </a:ext>
          </a:extLst>
        </xdr:cNvPr>
        <xdr:cNvSpPr/>
      </xdr:nvSpPr>
      <xdr:spPr>
        <a:xfrm>
          <a:off x="8641773" y="2476500"/>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329046</xdr:colOff>
      <xdr:row>13</xdr:row>
      <xdr:rowOff>77932</xdr:rowOff>
    </xdr:from>
    <xdr:to>
      <xdr:col>5</xdr:col>
      <xdr:colOff>437046</xdr:colOff>
      <xdr:row>13</xdr:row>
      <xdr:rowOff>149932</xdr:rowOff>
    </xdr:to>
    <xdr:sp macro="" textlink="">
      <xdr:nvSpPr>
        <xdr:cNvPr id="10" name="Fluxograma: Mesclar 9">
          <a:extLst>
            <a:ext uri="{FF2B5EF4-FFF2-40B4-BE49-F238E27FC236}">
              <a16:creationId xmlns:a16="http://schemas.microsoft.com/office/drawing/2014/main" id="{00000000-0008-0000-0A00-00000A000000}"/>
            </a:ext>
          </a:extLst>
        </xdr:cNvPr>
        <xdr:cNvSpPr/>
      </xdr:nvSpPr>
      <xdr:spPr>
        <a:xfrm>
          <a:off x="8650432" y="2770909"/>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320386</xdr:colOff>
      <xdr:row>15</xdr:row>
      <xdr:rowOff>86591</xdr:rowOff>
    </xdr:from>
    <xdr:to>
      <xdr:col>5</xdr:col>
      <xdr:colOff>428386</xdr:colOff>
      <xdr:row>15</xdr:row>
      <xdr:rowOff>158591</xdr:rowOff>
    </xdr:to>
    <xdr:sp macro="" textlink="">
      <xdr:nvSpPr>
        <xdr:cNvPr id="15" name="Fluxograma: Mesclar 14">
          <a:extLst>
            <a:ext uri="{FF2B5EF4-FFF2-40B4-BE49-F238E27FC236}">
              <a16:creationId xmlns:a16="http://schemas.microsoft.com/office/drawing/2014/main" id="{00000000-0008-0000-0A00-00000F000000}"/>
            </a:ext>
          </a:extLst>
        </xdr:cNvPr>
        <xdr:cNvSpPr/>
      </xdr:nvSpPr>
      <xdr:spPr>
        <a:xfrm>
          <a:off x="7959436" y="285836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16</xdr:row>
      <xdr:rowOff>86591</xdr:rowOff>
    </xdr:from>
    <xdr:to>
      <xdr:col>5</xdr:col>
      <xdr:colOff>437045</xdr:colOff>
      <xdr:row>16</xdr:row>
      <xdr:rowOff>158591</xdr:rowOff>
    </xdr:to>
    <xdr:sp macro="" textlink="">
      <xdr:nvSpPr>
        <xdr:cNvPr id="16" name="Fluxograma: Mesclar 15">
          <a:extLst>
            <a:ext uri="{FF2B5EF4-FFF2-40B4-BE49-F238E27FC236}">
              <a16:creationId xmlns:a16="http://schemas.microsoft.com/office/drawing/2014/main" id="{00000000-0008-0000-0A00-000010000000}"/>
            </a:ext>
          </a:extLst>
        </xdr:cNvPr>
        <xdr:cNvSpPr/>
      </xdr:nvSpPr>
      <xdr:spPr>
        <a:xfrm>
          <a:off x="7968095" y="308696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329044</xdr:colOff>
      <xdr:row>17</xdr:row>
      <xdr:rowOff>86591</xdr:rowOff>
    </xdr:from>
    <xdr:to>
      <xdr:col>5</xdr:col>
      <xdr:colOff>437044</xdr:colOff>
      <xdr:row>17</xdr:row>
      <xdr:rowOff>158591</xdr:rowOff>
    </xdr:to>
    <xdr:sp macro="" textlink="">
      <xdr:nvSpPr>
        <xdr:cNvPr id="17" name="Fluxograma: Mesclar 16">
          <a:extLst>
            <a:ext uri="{FF2B5EF4-FFF2-40B4-BE49-F238E27FC236}">
              <a16:creationId xmlns:a16="http://schemas.microsoft.com/office/drawing/2014/main" id="{00000000-0008-0000-0A00-000011000000}"/>
            </a:ext>
          </a:extLst>
        </xdr:cNvPr>
        <xdr:cNvSpPr/>
      </xdr:nvSpPr>
      <xdr:spPr>
        <a:xfrm>
          <a:off x="7968094" y="331556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18</xdr:row>
      <xdr:rowOff>86591</xdr:rowOff>
    </xdr:from>
    <xdr:to>
      <xdr:col>5</xdr:col>
      <xdr:colOff>437045</xdr:colOff>
      <xdr:row>18</xdr:row>
      <xdr:rowOff>158591</xdr:rowOff>
    </xdr:to>
    <xdr:sp macro="" textlink="">
      <xdr:nvSpPr>
        <xdr:cNvPr id="18" name="Fluxograma: Mesclar 17">
          <a:extLst>
            <a:ext uri="{FF2B5EF4-FFF2-40B4-BE49-F238E27FC236}">
              <a16:creationId xmlns:a16="http://schemas.microsoft.com/office/drawing/2014/main" id="{00000000-0008-0000-0A00-000012000000}"/>
            </a:ext>
          </a:extLst>
        </xdr:cNvPr>
        <xdr:cNvSpPr/>
      </xdr:nvSpPr>
      <xdr:spPr>
        <a:xfrm>
          <a:off x="7968095" y="354416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19</xdr:row>
      <xdr:rowOff>77932</xdr:rowOff>
    </xdr:from>
    <xdr:to>
      <xdr:col>5</xdr:col>
      <xdr:colOff>437045</xdr:colOff>
      <xdr:row>19</xdr:row>
      <xdr:rowOff>149932</xdr:rowOff>
    </xdr:to>
    <xdr:sp macro="" textlink="">
      <xdr:nvSpPr>
        <xdr:cNvPr id="19" name="Fluxograma: Extrair 18">
          <a:extLst>
            <a:ext uri="{FF2B5EF4-FFF2-40B4-BE49-F238E27FC236}">
              <a16:creationId xmlns:a16="http://schemas.microsoft.com/office/drawing/2014/main" id="{00000000-0008-0000-0A00-000013000000}"/>
            </a:ext>
          </a:extLst>
        </xdr:cNvPr>
        <xdr:cNvSpPr/>
      </xdr:nvSpPr>
      <xdr:spPr>
        <a:xfrm>
          <a:off x="7968095" y="3764107"/>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329043</xdr:colOff>
      <xdr:row>20</xdr:row>
      <xdr:rowOff>69273</xdr:rowOff>
    </xdr:from>
    <xdr:to>
      <xdr:col>5</xdr:col>
      <xdr:colOff>437043</xdr:colOff>
      <xdr:row>20</xdr:row>
      <xdr:rowOff>141273</xdr:rowOff>
    </xdr:to>
    <xdr:sp macro="" textlink="">
      <xdr:nvSpPr>
        <xdr:cNvPr id="20" name="Fluxograma: Extrair 19">
          <a:extLst>
            <a:ext uri="{FF2B5EF4-FFF2-40B4-BE49-F238E27FC236}">
              <a16:creationId xmlns:a16="http://schemas.microsoft.com/office/drawing/2014/main" id="{00000000-0008-0000-0A00-000014000000}"/>
            </a:ext>
          </a:extLst>
        </xdr:cNvPr>
        <xdr:cNvSpPr/>
      </xdr:nvSpPr>
      <xdr:spPr>
        <a:xfrm>
          <a:off x="7968093" y="3984048"/>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337704</xdr:colOff>
      <xdr:row>23</xdr:row>
      <xdr:rowOff>86591</xdr:rowOff>
    </xdr:from>
    <xdr:to>
      <xdr:col>5</xdr:col>
      <xdr:colOff>445704</xdr:colOff>
      <xdr:row>23</xdr:row>
      <xdr:rowOff>158591</xdr:rowOff>
    </xdr:to>
    <xdr:sp macro="" textlink="">
      <xdr:nvSpPr>
        <xdr:cNvPr id="22" name="Fluxograma: Mesclar 21">
          <a:extLst>
            <a:ext uri="{FF2B5EF4-FFF2-40B4-BE49-F238E27FC236}">
              <a16:creationId xmlns:a16="http://schemas.microsoft.com/office/drawing/2014/main" id="{00000000-0008-0000-0A00-000016000000}"/>
            </a:ext>
          </a:extLst>
        </xdr:cNvPr>
        <xdr:cNvSpPr/>
      </xdr:nvSpPr>
      <xdr:spPr>
        <a:xfrm>
          <a:off x="7976754" y="445856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337704</xdr:colOff>
      <xdr:row>27</xdr:row>
      <xdr:rowOff>147204</xdr:rowOff>
    </xdr:from>
    <xdr:to>
      <xdr:col>5</xdr:col>
      <xdr:colOff>445704</xdr:colOff>
      <xdr:row>27</xdr:row>
      <xdr:rowOff>219204</xdr:rowOff>
    </xdr:to>
    <xdr:sp macro="" textlink="">
      <xdr:nvSpPr>
        <xdr:cNvPr id="25" name="Fluxograma: Mesclar 24">
          <a:extLst>
            <a:ext uri="{FF2B5EF4-FFF2-40B4-BE49-F238E27FC236}">
              <a16:creationId xmlns:a16="http://schemas.microsoft.com/office/drawing/2014/main" id="{00000000-0008-0000-0A00-000019000000}"/>
            </a:ext>
          </a:extLst>
        </xdr:cNvPr>
        <xdr:cNvSpPr/>
      </xdr:nvSpPr>
      <xdr:spPr>
        <a:xfrm>
          <a:off x="8659090" y="5420590"/>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277091</xdr:colOff>
      <xdr:row>3</xdr:row>
      <xdr:rowOff>77932</xdr:rowOff>
    </xdr:from>
    <xdr:to>
      <xdr:col>6</xdr:col>
      <xdr:colOff>385091</xdr:colOff>
      <xdr:row>3</xdr:row>
      <xdr:rowOff>149932</xdr:rowOff>
    </xdr:to>
    <xdr:sp macro="" textlink="">
      <xdr:nvSpPr>
        <xdr:cNvPr id="26" name="Fluxograma: Extrair 25">
          <a:extLst>
            <a:ext uri="{FF2B5EF4-FFF2-40B4-BE49-F238E27FC236}">
              <a16:creationId xmlns:a16="http://schemas.microsoft.com/office/drawing/2014/main" id="{00000000-0008-0000-0A00-00001A000000}"/>
            </a:ext>
          </a:extLst>
        </xdr:cNvPr>
        <xdr:cNvSpPr/>
      </xdr:nvSpPr>
      <xdr:spPr>
        <a:xfrm>
          <a:off x="9568296" y="796637"/>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337706</xdr:colOff>
      <xdr:row>27</xdr:row>
      <xdr:rowOff>138545</xdr:rowOff>
    </xdr:from>
    <xdr:to>
      <xdr:col>6</xdr:col>
      <xdr:colOff>445706</xdr:colOff>
      <xdr:row>27</xdr:row>
      <xdr:rowOff>210545</xdr:rowOff>
    </xdr:to>
    <xdr:sp macro="" textlink="">
      <xdr:nvSpPr>
        <xdr:cNvPr id="27" name="Fluxograma: Mesclar 26">
          <a:extLst>
            <a:ext uri="{FF2B5EF4-FFF2-40B4-BE49-F238E27FC236}">
              <a16:creationId xmlns:a16="http://schemas.microsoft.com/office/drawing/2014/main" id="{00000000-0008-0000-0A00-00001B000000}"/>
            </a:ext>
          </a:extLst>
        </xdr:cNvPr>
        <xdr:cNvSpPr/>
      </xdr:nvSpPr>
      <xdr:spPr>
        <a:xfrm>
          <a:off x="9628911" y="5411931"/>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329046</xdr:colOff>
      <xdr:row>23</xdr:row>
      <xdr:rowOff>86591</xdr:rowOff>
    </xdr:from>
    <xdr:to>
      <xdr:col>6</xdr:col>
      <xdr:colOff>437046</xdr:colOff>
      <xdr:row>23</xdr:row>
      <xdr:rowOff>158591</xdr:rowOff>
    </xdr:to>
    <xdr:sp macro="" textlink="">
      <xdr:nvSpPr>
        <xdr:cNvPr id="30" name="Fluxograma: Mesclar 29">
          <a:extLst>
            <a:ext uri="{FF2B5EF4-FFF2-40B4-BE49-F238E27FC236}">
              <a16:creationId xmlns:a16="http://schemas.microsoft.com/office/drawing/2014/main" id="{00000000-0008-0000-0A00-00001E000000}"/>
            </a:ext>
          </a:extLst>
        </xdr:cNvPr>
        <xdr:cNvSpPr/>
      </xdr:nvSpPr>
      <xdr:spPr>
        <a:xfrm>
          <a:off x="8939646" y="445856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320387</xdr:colOff>
      <xdr:row>21</xdr:row>
      <xdr:rowOff>77932</xdr:rowOff>
    </xdr:from>
    <xdr:to>
      <xdr:col>6</xdr:col>
      <xdr:colOff>428387</xdr:colOff>
      <xdr:row>21</xdr:row>
      <xdr:rowOff>149932</xdr:rowOff>
    </xdr:to>
    <xdr:sp macro="" textlink="">
      <xdr:nvSpPr>
        <xdr:cNvPr id="31" name="Fluxograma: Mesclar 30">
          <a:extLst>
            <a:ext uri="{FF2B5EF4-FFF2-40B4-BE49-F238E27FC236}">
              <a16:creationId xmlns:a16="http://schemas.microsoft.com/office/drawing/2014/main" id="{00000000-0008-0000-0A00-00001F000000}"/>
            </a:ext>
          </a:extLst>
        </xdr:cNvPr>
        <xdr:cNvSpPr/>
      </xdr:nvSpPr>
      <xdr:spPr>
        <a:xfrm>
          <a:off x="8930987" y="4221307"/>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320386</xdr:colOff>
      <xdr:row>20</xdr:row>
      <xdr:rowOff>69273</xdr:rowOff>
    </xdr:from>
    <xdr:to>
      <xdr:col>6</xdr:col>
      <xdr:colOff>428386</xdr:colOff>
      <xdr:row>20</xdr:row>
      <xdr:rowOff>141273</xdr:rowOff>
    </xdr:to>
    <xdr:sp macro="" textlink="">
      <xdr:nvSpPr>
        <xdr:cNvPr id="32" name="Fluxograma: Mesclar 31">
          <a:extLst>
            <a:ext uri="{FF2B5EF4-FFF2-40B4-BE49-F238E27FC236}">
              <a16:creationId xmlns:a16="http://schemas.microsoft.com/office/drawing/2014/main" id="{00000000-0008-0000-0A00-000020000000}"/>
            </a:ext>
          </a:extLst>
        </xdr:cNvPr>
        <xdr:cNvSpPr/>
      </xdr:nvSpPr>
      <xdr:spPr>
        <a:xfrm>
          <a:off x="8930986" y="3984048"/>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311728</xdr:colOff>
      <xdr:row>19</xdr:row>
      <xdr:rowOff>69273</xdr:rowOff>
    </xdr:from>
    <xdr:to>
      <xdr:col>6</xdr:col>
      <xdr:colOff>419728</xdr:colOff>
      <xdr:row>19</xdr:row>
      <xdr:rowOff>141273</xdr:rowOff>
    </xdr:to>
    <xdr:sp macro="" textlink="">
      <xdr:nvSpPr>
        <xdr:cNvPr id="33" name="Fluxograma: Extrair 32">
          <a:extLst>
            <a:ext uri="{FF2B5EF4-FFF2-40B4-BE49-F238E27FC236}">
              <a16:creationId xmlns:a16="http://schemas.microsoft.com/office/drawing/2014/main" id="{00000000-0008-0000-0A00-000021000000}"/>
            </a:ext>
          </a:extLst>
        </xdr:cNvPr>
        <xdr:cNvSpPr/>
      </xdr:nvSpPr>
      <xdr:spPr>
        <a:xfrm>
          <a:off x="8922328" y="3755448"/>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311727</xdr:colOff>
      <xdr:row>18</xdr:row>
      <xdr:rowOff>77931</xdr:rowOff>
    </xdr:from>
    <xdr:to>
      <xdr:col>6</xdr:col>
      <xdr:colOff>419727</xdr:colOff>
      <xdr:row>18</xdr:row>
      <xdr:rowOff>149931</xdr:rowOff>
    </xdr:to>
    <xdr:sp macro="" textlink="">
      <xdr:nvSpPr>
        <xdr:cNvPr id="34" name="Fluxograma: Mesclar 33">
          <a:extLst>
            <a:ext uri="{FF2B5EF4-FFF2-40B4-BE49-F238E27FC236}">
              <a16:creationId xmlns:a16="http://schemas.microsoft.com/office/drawing/2014/main" id="{00000000-0008-0000-0A00-000022000000}"/>
            </a:ext>
          </a:extLst>
        </xdr:cNvPr>
        <xdr:cNvSpPr/>
      </xdr:nvSpPr>
      <xdr:spPr>
        <a:xfrm>
          <a:off x="8922327" y="353550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303068</xdr:colOff>
      <xdr:row>17</xdr:row>
      <xdr:rowOff>77931</xdr:rowOff>
    </xdr:from>
    <xdr:to>
      <xdr:col>6</xdr:col>
      <xdr:colOff>411068</xdr:colOff>
      <xdr:row>17</xdr:row>
      <xdr:rowOff>149931</xdr:rowOff>
    </xdr:to>
    <xdr:sp macro="" textlink="">
      <xdr:nvSpPr>
        <xdr:cNvPr id="35" name="Fluxograma: Mesclar 34">
          <a:extLst>
            <a:ext uri="{FF2B5EF4-FFF2-40B4-BE49-F238E27FC236}">
              <a16:creationId xmlns:a16="http://schemas.microsoft.com/office/drawing/2014/main" id="{00000000-0008-0000-0A00-000023000000}"/>
            </a:ext>
          </a:extLst>
        </xdr:cNvPr>
        <xdr:cNvSpPr/>
      </xdr:nvSpPr>
      <xdr:spPr>
        <a:xfrm>
          <a:off x="8913668" y="3306906"/>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303068</xdr:colOff>
      <xdr:row>16</xdr:row>
      <xdr:rowOff>77932</xdr:rowOff>
    </xdr:from>
    <xdr:to>
      <xdr:col>6</xdr:col>
      <xdr:colOff>411068</xdr:colOff>
      <xdr:row>16</xdr:row>
      <xdr:rowOff>149932</xdr:rowOff>
    </xdr:to>
    <xdr:sp macro="" textlink="">
      <xdr:nvSpPr>
        <xdr:cNvPr id="36" name="Fluxograma: Extrair 35">
          <a:extLst>
            <a:ext uri="{FF2B5EF4-FFF2-40B4-BE49-F238E27FC236}">
              <a16:creationId xmlns:a16="http://schemas.microsoft.com/office/drawing/2014/main" id="{00000000-0008-0000-0A00-000024000000}"/>
            </a:ext>
          </a:extLst>
        </xdr:cNvPr>
        <xdr:cNvSpPr/>
      </xdr:nvSpPr>
      <xdr:spPr>
        <a:xfrm>
          <a:off x="8913668" y="3078307"/>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294409</xdr:colOff>
      <xdr:row>15</xdr:row>
      <xdr:rowOff>86590</xdr:rowOff>
    </xdr:from>
    <xdr:to>
      <xdr:col>6</xdr:col>
      <xdr:colOff>402409</xdr:colOff>
      <xdr:row>15</xdr:row>
      <xdr:rowOff>158590</xdr:rowOff>
    </xdr:to>
    <xdr:sp macro="" textlink="">
      <xdr:nvSpPr>
        <xdr:cNvPr id="37" name="Fluxograma: Mesclar 36">
          <a:extLst>
            <a:ext uri="{FF2B5EF4-FFF2-40B4-BE49-F238E27FC236}">
              <a16:creationId xmlns:a16="http://schemas.microsoft.com/office/drawing/2014/main" id="{00000000-0008-0000-0A00-000025000000}"/>
            </a:ext>
          </a:extLst>
        </xdr:cNvPr>
        <xdr:cNvSpPr/>
      </xdr:nvSpPr>
      <xdr:spPr>
        <a:xfrm>
          <a:off x="9585614" y="3082635"/>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285750</xdr:colOff>
      <xdr:row>13</xdr:row>
      <xdr:rowOff>86591</xdr:rowOff>
    </xdr:from>
    <xdr:to>
      <xdr:col>6</xdr:col>
      <xdr:colOff>393750</xdr:colOff>
      <xdr:row>13</xdr:row>
      <xdr:rowOff>158591</xdr:rowOff>
    </xdr:to>
    <xdr:sp macro="" textlink="">
      <xdr:nvSpPr>
        <xdr:cNvPr id="42" name="Fluxograma: Extrair 41">
          <a:extLst>
            <a:ext uri="{FF2B5EF4-FFF2-40B4-BE49-F238E27FC236}">
              <a16:creationId xmlns:a16="http://schemas.microsoft.com/office/drawing/2014/main" id="{00000000-0008-0000-0A00-00002A000000}"/>
            </a:ext>
          </a:extLst>
        </xdr:cNvPr>
        <xdr:cNvSpPr/>
      </xdr:nvSpPr>
      <xdr:spPr>
        <a:xfrm>
          <a:off x="9576955" y="2779568"/>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294408</xdr:colOff>
      <xdr:row>11</xdr:row>
      <xdr:rowOff>95251</xdr:rowOff>
    </xdr:from>
    <xdr:to>
      <xdr:col>6</xdr:col>
      <xdr:colOff>402408</xdr:colOff>
      <xdr:row>11</xdr:row>
      <xdr:rowOff>167251</xdr:rowOff>
    </xdr:to>
    <xdr:sp macro="" textlink="">
      <xdr:nvSpPr>
        <xdr:cNvPr id="43" name="Fluxograma: Mesclar 42">
          <a:extLst>
            <a:ext uri="{FF2B5EF4-FFF2-40B4-BE49-F238E27FC236}">
              <a16:creationId xmlns:a16="http://schemas.microsoft.com/office/drawing/2014/main" id="{00000000-0008-0000-0A00-00002B000000}"/>
            </a:ext>
          </a:extLst>
        </xdr:cNvPr>
        <xdr:cNvSpPr/>
      </xdr:nvSpPr>
      <xdr:spPr>
        <a:xfrm>
          <a:off x="9585613" y="2476501"/>
          <a:ext cx="108000" cy="72000"/>
        </a:xfrm>
        <a:prstGeom prst="flowChartMerg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294409</xdr:colOff>
      <xdr:row>10</xdr:row>
      <xdr:rowOff>86591</xdr:rowOff>
    </xdr:from>
    <xdr:to>
      <xdr:col>6</xdr:col>
      <xdr:colOff>402409</xdr:colOff>
      <xdr:row>10</xdr:row>
      <xdr:rowOff>158591</xdr:rowOff>
    </xdr:to>
    <xdr:sp macro="" textlink="">
      <xdr:nvSpPr>
        <xdr:cNvPr id="44" name="Fluxograma: Extrair 43">
          <a:extLst>
            <a:ext uri="{FF2B5EF4-FFF2-40B4-BE49-F238E27FC236}">
              <a16:creationId xmlns:a16="http://schemas.microsoft.com/office/drawing/2014/main" id="{00000000-0008-0000-0A00-00002C000000}"/>
            </a:ext>
          </a:extLst>
        </xdr:cNvPr>
        <xdr:cNvSpPr/>
      </xdr:nvSpPr>
      <xdr:spPr>
        <a:xfrm>
          <a:off x="9585614" y="2242705"/>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285750</xdr:colOff>
      <xdr:row>9</xdr:row>
      <xdr:rowOff>86591</xdr:rowOff>
    </xdr:from>
    <xdr:to>
      <xdr:col>6</xdr:col>
      <xdr:colOff>393750</xdr:colOff>
      <xdr:row>9</xdr:row>
      <xdr:rowOff>158591</xdr:rowOff>
    </xdr:to>
    <xdr:sp macro="" textlink="">
      <xdr:nvSpPr>
        <xdr:cNvPr id="45" name="Fluxograma: Extrair 44">
          <a:extLst>
            <a:ext uri="{FF2B5EF4-FFF2-40B4-BE49-F238E27FC236}">
              <a16:creationId xmlns:a16="http://schemas.microsoft.com/office/drawing/2014/main" id="{00000000-0008-0000-0A00-00002D000000}"/>
            </a:ext>
          </a:extLst>
        </xdr:cNvPr>
        <xdr:cNvSpPr/>
      </xdr:nvSpPr>
      <xdr:spPr>
        <a:xfrm>
          <a:off x="9576955" y="2017568"/>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285750</xdr:colOff>
      <xdr:row>8</xdr:row>
      <xdr:rowOff>77932</xdr:rowOff>
    </xdr:from>
    <xdr:to>
      <xdr:col>6</xdr:col>
      <xdr:colOff>393750</xdr:colOff>
      <xdr:row>8</xdr:row>
      <xdr:rowOff>149932</xdr:rowOff>
    </xdr:to>
    <xdr:sp macro="" textlink="">
      <xdr:nvSpPr>
        <xdr:cNvPr id="46" name="Fluxograma: Extrair 45">
          <a:extLst>
            <a:ext uri="{FF2B5EF4-FFF2-40B4-BE49-F238E27FC236}">
              <a16:creationId xmlns:a16="http://schemas.microsoft.com/office/drawing/2014/main" id="{00000000-0008-0000-0A00-00002E000000}"/>
            </a:ext>
          </a:extLst>
        </xdr:cNvPr>
        <xdr:cNvSpPr/>
      </xdr:nvSpPr>
      <xdr:spPr>
        <a:xfrm>
          <a:off x="8910205" y="1783773"/>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277091</xdr:colOff>
      <xdr:row>7</xdr:row>
      <xdr:rowOff>69273</xdr:rowOff>
    </xdr:from>
    <xdr:to>
      <xdr:col>6</xdr:col>
      <xdr:colOff>385091</xdr:colOff>
      <xdr:row>7</xdr:row>
      <xdr:rowOff>141273</xdr:rowOff>
    </xdr:to>
    <xdr:sp macro="" textlink="">
      <xdr:nvSpPr>
        <xdr:cNvPr id="47" name="Fluxograma: Extrair 46">
          <a:extLst>
            <a:ext uri="{FF2B5EF4-FFF2-40B4-BE49-F238E27FC236}">
              <a16:creationId xmlns:a16="http://schemas.microsoft.com/office/drawing/2014/main" id="{00000000-0008-0000-0A00-00002F000000}"/>
            </a:ext>
          </a:extLst>
        </xdr:cNvPr>
        <xdr:cNvSpPr/>
      </xdr:nvSpPr>
      <xdr:spPr>
        <a:xfrm>
          <a:off x="8901546" y="1549978"/>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277091</xdr:colOff>
      <xdr:row>4</xdr:row>
      <xdr:rowOff>95250</xdr:rowOff>
    </xdr:from>
    <xdr:to>
      <xdr:col>6</xdr:col>
      <xdr:colOff>385091</xdr:colOff>
      <xdr:row>4</xdr:row>
      <xdr:rowOff>167250</xdr:rowOff>
    </xdr:to>
    <xdr:sp macro="" textlink="">
      <xdr:nvSpPr>
        <xdr:cNvPr id="48" name="Fluxograma: Extrair 47">
          <a:extLst>
            <a:ext uri="{FF2B5EF4-FFF2-40B4-BE49-F238E27FC236}">
              <a16:creationId xmlns:a16="http://schemas.microsoft.com/office/drawing/2014/main" id="{00000000-0008-0000-0A00-000030000000}"/>
            </a:ext>
          </a:extLst>
        </xdr:cNvPr>
        <xdr:cNvSpPr/>
      </xdr:nvSpPr>
      <xdr:spPr>
        <a:xfrm>
          <a:off x="9568296" y="1039091"/>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277091</xdr:colOff>
      <xdr:row>5</xdr:row>
      <xdr:rowOff>86591</xdr:rowOff>
    </xdr:from>
    <xdr:to>
      <xdr:col>6</xdr:col>
      <xdr:colOff>385091</xdr:colOff>
      <xdr:row>5</xdr:row>
      <xdr:rowOff>158591</xdr:rowOff>
    </xdr:to>
    <xdr:sp macro="" textlink="">
      <xdr:nvSpPr>
        <xdr:cNvPr id="49" name="Fluxograma: Extrair 48">
          <a:extLst>
            <a:ext uri="{FF2B5EF4-FFF2-40B4-BE49-F238E27FC236}">
              <a16:creationId xmlns:a16="http://schemas.microsoft.com/office/drawing/2014/main" id="{00000000-0008-0000-0A00-000031000000}"/>
            </a:ext>
          </a:extLst>
        </xdr:cNvPr>
        <xdr:cNvSpPr/>
      </xdr:nvSpPr>
      <xdr:spPr>
        <a:xfrm>
          <a:off x="9568296" y="1255568"/>
          <a:ext cx="108000" cy="72000"/>
        </a:xfrm>
        <a:prstGeom prst="flowChartExtra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329045</xdr:colOff>
      <xdr:row>25</xdr:row>
      <xdr:rowOff>77932</xdr:rowOff>
    </xdr:from>
    <xdr:to>
      <xdr:col>5</xdr:col>
      <xdr:colOff>437045</xdr:colOff>
      <xdr:row>25</xdr:row>
      <xdr:rowOff>149932</xdr:rowOff>
    </xdr:to>
    <xdr:sp macro="" textlink="">
      <xdr:nvSpPr>
        <xdr:cNvPr id="50" name="Fluxograma: Mesclar 49">
          <a:extLst>
            <a:ext uri="{FF2B5EF4-FFF2-40B4-BE49-F238E27FC236}">
              <a16:creationId xmlns:a16="http://schemas.microsoft.com/office/drawing/2014/main" id="{00000000-0008-0000-0A00-000032000000}"/>
            </a:ext>
          </a:extLst>
        </xdr:cNvPr>
        <xdr:cNvSpPr/>
      </xdr:nvSpPr>
      <xdr:spPr>
        <a:xfrm>
          <a:off x="8650431" y="5039591"/>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337705</xdr:colOff>
      <xdr:row>25</xdr:row>
      <xdr:rowOff>86591</xdr:rowOff>
    </xdr:from>
    <xdr:to>
      <xdr:col>6</xdr:col>
      <xdr:colOff>445705</xdr:colOff>
      <xdr:row>25</xdr:row>
      <xdr:rowOff>158591</xdr:rowOff>
    </xdr:to>
    <xdr:sp macro="" textlink="">
      <xdr:nvSpPr>
        <xdr:cNvPr id="51" name="Fluxograma: Mesclar 50">
          <a:extLst>
            <a:ext uri="{FF2B5EF4-FFF2-40B4-BE49-F238E27FC236}">
              <a16:creationId xmlns:a16="http://schemas.microsoft.com/office/drawing/2014/main" id="{00000000-0008-0000-0A00-000033000000}"/>
            </a:ext>
          </a:extLst>
        </xdr:cNvPr>
        <xdr:cNvSpPr/>
      </xdr:nvSpPr>
      <xdr:spPr>
        <a:xfrm>
          <a:off x="9628910" y="5048250"/>
          <a:ext cx="108000" cy="72000"/>
        </a:xfrm>
        <a:prstGeom prst="flowChartMerg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329044</xdr:colOff>
      <xdr:row>21</xdr:row>
      <xdr:rowOff>69273</xdr:rowOff>
    </xdr:from>
    <xdr:to>
      <xdr:col>5</xdr:col>
      <xdr:colOff>437044</xdr:colOff>
      <xdr:row>21</xdr:row>
      <xdr:rowOff>141273</xdr:rowOff>
    </xdr:to>
    <xdr:sp macro="" textlink="">
      <xdr:nvSpPr>
        <xdr:cNvPr id="52" name="Fluxograma: Extrair 51">
          <a:extLst>
            <a:ext uri="{FF2B5EF4-FFF2-40B4-BE49-F238E27FC236}">
              <a16:creationId xmlns:a16="http://schemas.microsoft.com/office/drawing/2014/main" id="{00000000-0008-0000-0A00-000034000000}"/>
            </a:ext>
          </a:extLst>
        </xdr:cNvPr>
        <xdr:cNvSpPr/>
      </xdr:nvSpPr>
      <xdr:spPr>
        <a:xfrm>
          <a:off x="8650430" y="4416137"/>
          <a:ext cx="108000" cy="72000"/>
        </a:xfrm>
        <a:prstGeom prst="flowChartExtract">
          <a:avLst/>
        </a:prstGeom>
        <a:solidFill>
          <a:srgbClr val="C0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1023937</xdr:colOff>
      <xdr:row>71</xdr:row>
      <xdr:rowOff>154781</xdr:rowOff>
    </xdr:from>
    <xdr:to>
      <xdr:col>13</xdr:col>
      <xdr:colOff>285749</xdr:colOff>
      <xdr:row>76</xdr:row>
      <xdr:rowOff>87392</xdr:rowOff>
    </xdr:to>
    <xdr:sp macro="" textlink="">
      <xdr:nvSpPr>
        <xdr:cNvPr id="3" name="CaixaDeTexto 1">
          <a:extLst>
            <a:ext uri="{FF2B5EF4-FFF2-40B4-BE49-F238E27FC236}">
              <a16:creationId xmlns:a16="http://schemas.microsoft.com/office/drawing/2014/main" id="{00000000-0008-0000-0D00-000003000000}"/>
            </a:ext>
          </a:extLst>
        </xdr:cNvPr>
        <xdr:cNvSpPr txBox="1"/>
      </xdr:nvSpPr>
      <xdr:spPr>
        <a:xfrm>
          <a:off x="6615112" y="12022931"/>
          <a:ext cx="1109662" cy="7422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BR" sz="1200" b="1" baseline="0">
              <a:latin typeface="Calibri" panose="020F0502020204030204" pitchFamily="34" charset="0"/>
              <a:cs typeface="Calibri" panose="020F0502020204030204" pitchFamily="34" charset="0"/>
            </a:rPr>
            <a:t>Despesas Operacionais   </a:t>
          </a:r>
          <a:endParaRPr lang="pt-BR" sz="1200" b="1">
            <a:latin typeface="Calibri" panose="020F0502020204030204" pitchFamily="34" charset="0"/>
            <a:cs typeface="Calibri" panose="020F0502020204030204" pitchFamily="34" charset="0"/>
          </a:endParaRPr>
        </a:p>
      </xdr:txBody>
    </xdr:sp>
    <xdr:clientData/>
  </xdr:twoCellAnchor>
  <xdr:twoCellAnchor>
    <xdr:from>
      <xdr:col>18</xdr:col>
      <xdr:colOff>71438</xdr:colOff>
      <xdr:row>71</xdr:row>
      <xdr:rowOff>154782</xdr:rowOff>
    </xdr:from>
    <xdr:to>
      <xdr:col>19</xdr:col>
      <xdr:colOff>523875</xdr:colOff>
      <xdr:row>76</xdr:row>
      <xdr:rowOff>87393</xdr:rowOff>
    </xdr:to>
    <xdr:sp macro="" textlink="">
      <xdr:nvSpPr>
        <xdr:cNvPr id="4" name="CaixaDeTexto 1">
          <a:extLst>
            <a:ext uri="{FF2B5EF4-FFF2-40B4-BE49-F238E27FC236}">
              <a16:creationId xmlns:a16="http://schemas.microsoft.com/office/drawing/2014/main" id="{00000000-0008-0000-0D00-000004000000}"/>
            </a:ext>
          </a:extLst>
        </xdr:cNvPr>
        <xdr:cNvSpPr txBox="1"/>
      </xdr:nvSpPr>
      <xdr:spPr>
        <a:xfrm>
          <a:off x="11930063" y="12022932"/>
          <a:ext cx="1062037" cy="7422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BR" sz="1200" b="1" baseline="0">
              <a:latin typeface="Calibri" panose="020F0502020204030204" pitchFamily="34" charset="0"/>
              <a:cs typeface="Calibri" panose="020F0502020204030204" pitchFamily="34" charset="0"/>
            </a:rPr>
            <a:t>Despesas Operacionais   </a:t>
          </a:r>
          <a:endParaRPr lang="pt-BR" sz="1200" b="1">
            <a:latin typeface="Calibri" panose="020F0502020204030204" pitchFamily="34" charset="0"/>
            <a:cs typeface="Calibri" panose="020F0502020204030204" pitchFamily="34" charset="0"/>
          </a:endParaRPr>
        </a:p>
      </xdr:txBody>
    </xdr:sp>
    <xdr:clientData/>
  </xdr:twoCellAnchor>
  <xdr:twoCellAnchor>
    <xdr:from>
      <xdr:col>13</xdr:col>
      <xdr:colOff>480160</xdr:colOff>
      <xdr:row>64</xdr:row>
      <xdr:rowOff>7350</xdr:rowOff>
    </xdr:from>
    <xdr:to>
      <xdr:col>16</xdr:col>
      <xdr:colOff>205747</xdr:colOff>
      <xdr:row>68</xdr:row>
      <xdr:rowOff>55681</xdr:rowOff>
    </xdr:to>
    <xdr:sp macro="" textlink="">
      <xdr:nvSpPr>
        <xdr:cNvPr id="5" name="CaixaDeTexto 1">
          <a:extLst>
            <a:ext uri="{FF2B5EF4-FFF2-40B4-BE49-F238E27FC236}">
              <a16:creationId xmlns:a16="http://schemas.microsoft.com/office/drawing/2014/main" id="{00000000-0008-0000-0D00-000005000000}"/>
            </a:ext>
          </a:extLst>
        </xdr:cNvPr>
        <xdr:cNvSpPr txBox="1"/>
      </xdr:nvSpPr>
      <xdr:spPr>
        <a:xfrm>
          <a:off x="7921566" y="10842038"/>
          <a:ext cx="2940275" cy="715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BR" sz="1800" b="1" baseline="0">
              <a:solidFill>
                <a:schemeClr val="accent5">
                  <a:lumMod val="50000"/>
                </a:schemeClr>
              </a:solidFill>
              <a:latin typeface="Calibri" panose="020F0502020204030204" pitchFamily="34" charset="0"/>
              <a:cs typeface="Calibri" panose="020F0502020204030204" pitchFamily="34" charset="0"/>
            </a:rPr>
            <a:t>EBITDA</a:t>
          </a:r>
          <a:endParaRPr lang="pt-BR" sz="1800" b="1">
            <a:solidFill>
              <a:schemeClr val="accent5">
                <a:lumMod val="50000"/>
              </a:schemeClr>
            </a:solidFill>
            <a:latin typeface="Calibri" panose="020F0502020204030204" pitchFamily="34" charset="0"/>
            <a:cs typeface="Calibri" panose="020F0502020204030204" pitchFamily="34" charset="0"/>
          </a:endParaRPr>
        </a:p>
      </xdr:txBody>
    </xdr:sp>
    <xdr:clientData/>
  </xdr:twoCellAnchor>
  <xdr:twoCellAnchor>
    <xdr:from>
      <xdr:col>19</xdr:col>
      <xdr:colOff>492125</xdr:colOff>
      <xdr:row>70</xdr:row>
      <xdr:rowOff>1</xdr:rowOff>
    </xdr:from>
    <xdr:to>
      <xdr:col>21</xdr:col>
      <xdr:colOff>337343</xdr:colOff>
      <xdr:row>74</xdr:row>
      <xdr:rowOff>99300</xdr:rowOff>
    </xdr:to>
    <xdr:sp macro="" textlink="">
      <xdr:nvSpPr>
        <xdr:cNvPr id="6" name="CaixaDeTexto 1">
          <a:extLst>
            <a:ext uri="{FF2B5EF4-FFF2-40B4-BE49-F238E27FC236}">
              <a16:creationId xmlns:a16="http://schemas.microsoft.com/office/drawing/2014/main" id="{00000000-0008-0000-0D00-000006000000}"/>
            </a:ext>
          </a:extLst>
        </xdr:cNvPr>
        <xdr:cNvSpPr txBox="1"/>
      </xdr:nvSpPr>
      <xdr:spPr>
        <a:xfrm>
          <a:off x="12922250" y="12001501"/>
          <a:ext cx="1051718" cy="7342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BR" sz="1200" b="1" baseline="0">
              <a:latin typeface="Calibri" panose="020F0502020204030204" pitchFamily="34" charset="0"/>
              <a:cs typeface="Calibri" panose="020F0502020204030204" pitchFamily="34" charset="0"/>
            </a:rPr>
            <a:t>Resultado Recorrente   </a:t>
          </a:r>
          <a:endParaRPr lang="pt-BR" sz="1200" b="1">
            <a:latin typeface="Calibri" panose="020F0502020204030204" pitchFamily="34" charset="0"/>
            <a:cs typeface="Calibri" panose="020F0502020204030204" pitchFamily="34" charset="0"/>
          </a:endParaRPr>
        </a:p>
      </xdr:txBody>
    </xdr:sp>
    <xdr:clientData/>
  </xdr:twoCellAnchor>
  <xdr:twoCellAnchor>
    <xdr:from>
      <xdr:col>13</xdr:col>
      <xdr:colOff>238126</xdr:colOff>
      <xdr:row>70</xdr:row>
      <xdr:rowOff>11906</xdr:rowOff>
    </xdr:from>
    <xdr:to>
      <xdr:col>13</xdr:col>
      <xdr:colOff>1297782</xdr:colOff>
      <xdr:row>74</xdr:row>
      <xdr:rowOff>103267</xdr:rowOff>
    </xdr:to>
    <xdr:sp macro="" textlink="">
      <xdr:nvSpPr>
        <xdr:cNvPr id="7" name="CaixaDeTexto 1">
          <a:extLst>
            <a:ext uri="{FF2B5EF4-FFF2-40B4-BE49-F238E27FC236}">
              <a16:creationId xmlns:a16="http://schemas.microsoft.com/office/drawing/2014/main" id="{00000000-0008-0000-0D00-000007000000}"/>
            </a:ext>
          </a:extLst>
        </xdr:cNvPr>
        <xdr:cNvSpPr txBox="1"/>
      </xdr:nvSpPr>
      <xdr:spPr>
        <a:xfrm>
          <a:off x="7667626" y="12013406"/>
          <a:ext cx="1059656" cy="72636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BR" sz="1200" b="1" baseline="0">
              <a:latin typeface="Calibri" panose="020F0502020204030204" pitchFamily="34" charset="0"/>
              <a:cs typeface="Calibri" panose="020F0502020204030204" pitchFamily="34" charset="0"/>
            </a:rPr>
            <a:t>Resultado Recorrente   </a:t>
          </a:r>
          <a:endParaRPr lang="pt-BR" sz="1200" b="1">
            <a:latin typeface="Calibri" panose="020F0502020204030204" pitchFamily="34" charset="0"/>
            <a:cs typeface="Calibri" panose="020F0502020204030204" pitchFamily="34" charset="0"/>
          </a:endParaRPr>
        </a:p>
      </xdr:txBody>
    </xdr:sp>
    <xdr:clientData/>
  </xdr:twoCellAnchor>
  <xdr:twoCellAnchor>
    <xdr:from>
      <xdr:col>9</xdr:col>
      <xdr:colOff>2603500</xdr:colOff>
      <xdr:row>52</xdr:row>
      <xdr:rowOff>137583</xdr:rowOff>
    </xdr:from>
    <xdr:to>
      <xdr:col>23</xdr:col>
      <xdr:colOff>428625</xdr:colOff>
      <xdr:row>86</xdr:row>
      <xdr:rowOff>85990</xdr:rowOff>
    </xdr:to>
    <xdr:grpSp>
      <xdr:nvGrpSpPr>
        <xdr:cNvPr id="19" name="Grupo 18">
          <a:extLst>
            <a:ext uri="{FF2B5EF4-FFF2-40B4-BE49-F238E27FC236}">
              <a16:creationId xmlns:a16="http://schemas.microsoft.com/office/drawing/2014/main" id="{00000000-0008-0000-0D00-000013000000}"/>
            </a:ext>
          </a:extLst>
        </xdr:cNvPr>
        <xdr:cNvGrpSpPr/>
      </xdr:nvGrpSpPr>
      <xdr:grpSpPr>
        <a:xfrm>
          <a:off x="3923393" y="9322404"/>
          <a:ext cx="11418661" cy="5500122"/>
          <a:chOff x="3921125" y="9281583"/>
          <a:chExt cx="11350625" cy="5345907"/>
        </a:xfrm>
      </xdr:grpSpPr>
      <xdr:graphicFrame macro="">
        <xdr:nvGraphicFramePr>
          <xdr:cNvPr id="2" name="Gráfico 1">
            <a:extLst>
              <a:ext uri="{FF2B5EF4-FFF2-40B4-BE49-F238E27FC236}">
                <a16:creationId xmlns:a16="http://schemas.microsoft.com/office/drawing/2014/main" id="{00000000-0008-0000-0D00-000002000000}"/>
              </a:ext>
            </a:extLst>
          </xdr:cNvPr>
          <xdr:cNvGraphicFramePr>
            <a:graphicFrameLocks/>
          </xdr:cNvGraphicFramePr>
        </xdr:nvGraphicFramePr>
        <xdr:xfrm>
          <a:off x="3921125" y="9281583"/>
          <a:ext cx="11276541" cy="53459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Retângulo 7">
            <a:extLst>
              <a:ext uri="{FF2B5EF4-FFF2-40B4-BE49-F238E27FC236}">
                <a16:creationId xmlns:a16="http://schemas.microsoft.com/office/drawing/2014/main" id="{00000000-0008-0000-0D00-000008000000}"/>
              </a:ext>
            </a:extLst>
          </xdr:cNvPr>
          <xdr:cNvSpPr/>
        </xdr:nvSpPr>
        <xdr:spPr>
          <a:xfrm>
            <a:off x="10927291" y="9842500"/>
            <a:ext cx="1000125" cy="148165"/>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1" name="CaixaDeTexto 10">
            <a:extLst>
              <a:ext uri="{FF2B5EF4-FFF2-40B4-BE49-F238E27FC236}">
                <a16:creationId xmlns:a16="http://schemas.microsoft.com/office/drawing/2014/main" id="{00000000-0008-0000-0D00-00000B000000}"/>
              </a:ext>
            </a:extLst>
          </xdr:cNvPr>
          <xdr:cNvSpPr txBox="1"/>
        </xdr:nvSpPr>
        <xdr:spPr>
          <a:xfrm>
            <a:off x="10959043" y="9498541"/>
            <a:ext cx="9842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800" b="1">
                <a:solidFill>
                  <a:schemeClr val="tx1">
                    <a:lumMod val="65000"/>
                    <a:lumOff val="35000"/>
                  </a:schemeClr>
                </a:solidFill>
                <a:latin typeface="+mn-lt"/>
              </a:rPr>
              <a:t>3.658,4</a:t>
            </a:r>
          </a:p>
        </xdr:txBody>
      </xdr:sp>
      <xdr:sp macro="" textlink="">
        <xdr:nvSpPr>
          <xdr:cNvPr id="14" name="Retângulo 13">
            <a:extLst>
              <a:ext uri="{FF2B5EF4-FFF2-40B4-BE49-F238E27FC236}">
                <a16:creationId xmlns:a16="http://schemas.microsoft.com/office/drawing/2014/main" id="{00000000-0008-0000-0D00-00000E000000}"/>
              </a:ext>
            </a:extLst>
          </xdr:cNvPr>
          <xdr:cNvSpPr/>
        </xdr:nvSpPr>
        <xdr:spPr>
          <a:xfrm>
            <a:off x="12915900" y="11525250"/>
            <a:ext cx="1000125" cy="178858"/>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5" name="CaixaDeTexto 14">
            <a:extLst>
              <a:ext uri="{FF2B5EF4-FFF2-40B4-BE49-F238E27FC236}">
                <a16:creationId xmlns:a16="http://schemas.microsoft.com/office/drawing/2014/main" id="{00000000-0008-0000-0D00-00000F000000}"/>
              </a:ext>
            </a:extLst>
          </xdr:cNvPr>
          <xdr:cNvSpPr txBox="1"/>
        </xdr:nvSpPr>
        <xdr:spPr>
          <a:xfrm>
            <a:off x="13065125" y="11207750"/>
            <a:ext cx="9842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800" b="1">
                <a:solidFill>
                  <a:schemeClr val="tx1">
                    <a:lumMod val="65000"/>
                    <a:lumOff val="35000"/>
                  </a:schemeClr>
                </a:solidFill>
                <a:latin typeface="+mn-lt"/>
              </a:rPr>
              <a:t>768,6</a:t>
            </a:r>
          </a:p>
        </xdr:txBody>
      </xdr:sp>
      <xdr:sp macro="" textlink="">
        <xdr:nvSpPr>
          <xdr:cNvPr id="16" name="Retângulo 15">
            <a:extLst>
              <a:ext uri="{FF2B5EF4-FFF2-40B4-BE49-F238E27FC236}">
                <a16:creationId xmlns:a16="http://schemas.microsoft.com/office/drawing/2014/main" id="{00000000-0008-0000-0D00-000010000000}"/>
              </a:ext>
            </a:extLst>
          </xdr:cNvPr>
          <xdr:cNvSpPr/>
        </xdr:nvSpPr>
        <xdr:spPr>
          <a:xfrm>
            <a:off x="12430126" y="9493250"/>
            <a:ext cx="190500" cy="15875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7" name="CaixaDeTexto 16">
            <a:extLst>
              <a:ext uri="{FF2B5EF4-FFF2-40B4-BE49-F238E27FC236}">
                <a16:creationId xmlns:a16="http://schemas.microsoft.com/office/drawing/2014/main" id="{00000000-0008-0000-0D00-000011000000}"/>
              </a:ext>
            </a:extLst>
          </xdr:cNvPr>
          <xdr:cNvSpPr txBox="1"/>
        </xdr:nvSpPr>
        <xdr:spPr>
          <a:xfrm>
            <a:off x="12636499" y="9429750"/>
            <a:ext cx="263525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solidFill>
                  <a:schemeClr val="tx1">
                    <a:lumMod val="65000"/>
                    <a:lumOff val="35000"/>
                  </a:schemeClr>
                </a:solidFill>
                <a:latin typeface="+mn-lt"/>
              </a:rPr>
              <a:t>Navegação Aérea prevista para 2017</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0.14825</cdr:x>
      <cdr:y>0.3013</cdr:y>
    </cdr:from>
    <cdr:to>
      <cdr:x>0.22352</cdr:x>
      <cdr:y>0.46018</cdr:y>
    </cdr:to>
    <cdr:sp macro="" textlink="">
      <cdr:nvSpPr>
        <cdr:cNvPr id="2" name="CaixaDeTexto 1"/>
        <cdr:cNvSpPr txBox="1"/>
      </cdr:nvSpPr>
      <cdr:spPr>
        <a:xfrm xmlns:a="http://schemas.openxmlformats.org/drawingml/2006/main">
          <a:off x="1671204" y="1625744"/>
          <a:ext cx="848591" cy="857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MERLILU\aws\Cruzada%20do%20Menor%201\ACCT\99%20Budget\Blank%2099\FINANC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INNERP\PDICB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AQUINRI\aws\Auditoria2003\Pr&#233;-balan&#231;o\Estoque\FATUR_produto_mes_AU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AQUINRI\aws\Documents%20and%20Settings\ricardo.aquino\My%20Documents\BR%20Distribuidora\Dep&#243;sitos%20Judiciais\1211000001%20-%20Trabalhis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RAQUINRI\aws\WINNT\Temp\WINNT\temp\AC%2009%20e%2010%20-%20FM_300902%20Americ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RMERLILU\aws\Documents%20and%20Settings\brnoyase\Desktop\TA\FM's%202\FMs\AC%2009%20e%2010%20%20%20FM%20300902%20Americel%20sergio\FM_ACS_300602_mwcj.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ORPORATE\Planilhas%20Corporate\Planilha%20Corp%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RMERLILU\aws\WINDOWS\TEMP\NEWTELME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RMERLILU\aws\Cruzada%20do%20Menor%201\Documents%20and%20Settings\rastorga\My%20Documents\Astorga\3-%20Forecasting\2001%20Budget\PD%20Budgets\Budget%20Templates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RSILVAAN\aws\WINNT\FCR\TV%20Globo\06.2002\A4.1-Brasfle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RCATTAMA\aws\Engagements\Telecom%20Americas\Telecom%20Americas\Documents\AC%2009%20e%2010%20-%20FM_300902%20Americ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RMERLILU\aws\MSOffice\Mis%20documentos\pre-t99\CIF'S01MAY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Controla\GESTAO\gest&#227;o_2000\TELEMI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MERLILU\aws\Documents%20and%20Settings\brnoyase\Desktop\TA\FM's%202\FMs\AC%2009%20e%2010%20%20%20FM%20300902%20Americel%20sergio\AC%2009%20e%2010%20%20%20FM%20300902%20%20T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MERLILU\aws\Documents%20and%20Settings\brnoyase\Desktop\TA\FM's%202\FMs\AC%2009%20e%2010%20%20%20FM%20300902%20Americel%20sergio\AC%2009%20e%2010%20-%20FM_300902%20-%20T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RROCHAJO\aws\My%20Download%20Files\cenira\300600dolar\A4.2-Flexibr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RROCHAJO\aws\My%20Documents\clientes\coflexip\311200\300600dolar\A4.4-Marfle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RROCHAJO\aws\My%20Documents\clientes\coflexip\311200\300600dolar\A4.6-Seao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RROCHAJO\aws\My%20Download%20Files\cenira\300600dolar\A4.3-Sigm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RBORGEHA\aws\Meus%20documentos\CASH12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RBORGEHA\aws\NOTES\TX98-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RAQUINRI\aws\WINNT\Temp\COMAND"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nfraero.gov.br\Arquivos\PAULO\DANIELA\PDG\2000\PREVIS&#195;O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RBORGEHA\aws\Meus%20documentos\RELBAN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RMERLILU\aws\Cruzada%20do%20Menor%201\FINANCE\Budgets\Budget2000\Templates%202000\Prod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rdonatle\31122001\Pessoal\HELIO\Filmes\2041\An&#225;lise\2001\204109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LASA_BKP\Emprestimos%20e%20Financiamentos\AUDITORIA_2008\Julho-08\AVP0708-Base%20para%20Julho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NDOWS/TEMP/GAMxFiles/urgcffkycuftyumis45f7ak94yss2w9u7a6vk62ecu667xkdskgc/mai%204%2009/f1fa0ca4180c48be81bad0f3a7cee6ff/SP%20DEC%20-%20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RMERLILU\aws\Cruzada%20do%20Menor%201\FINANCE\Budgets\Budget2000\Templates%202000\FINANCE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RCATTAMA\aws\Engagements\Telecom%20Americas\Telecom%20Americas\Documents\FM_ACS_300602_mwcj.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RAQUINRI\aws\WINNT\Temp\WINNT\temp\AC%2009%20e%2010%20%20%20FM%20300902%20%20T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RMERLILU\aws\Documents%20and%20Settings\brnoyase\Desktop\TA\FM's%202\FMs\AC%2009%20e%2010%20%20%20FM%20300902%20Americel%20sergio\AC%2009%20e%2010%20-%20FM_300902%20-%20AT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ARQUIVOS%20COMPARTILHADOS\DF\DFCO\COAD\38.%20Proje&#231;&#245;es\2&#170;%20Revis&#227;o%20Or&#231;amento%202019\Proje&#231;ao%20-%20Demonstra&#231;oes%20Financeiras%20-%202&#170;%20Revis&#227;o%20Or&#231;amento%20201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RCATTAMA\aws\Engagements\Telecom%20Americas\Telecom%20Americas\Documents\AC%2009%20e%2010%20%20%20FM%20300902%20Americel%20serg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RBORGEHA\aws\~00202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RBORGEHA\aws\Meus%20documentos\APLICA&#199;&#195;\CO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RRIOC01\Shared%20Data\Appl\Controladoria\Contabilidade\AR\An&#225;lises%20Cont&#225;beis\Arquivos%20T&#226;nia\Analises%20Recofarma\SAP%20-%20An&#225;lises%20Cont&#225;beis\130102001%20-%20ND%20Transshipment\2003\Appl\Credito%20Cobranca\INDFIN\Indf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RAQUINRI\aws\WINNT\Temp\BRRIODF0_FIN\CONTABILIDADE\PRIVATE\IMP-EXP\SCHEDULE\SILVIA\An&#225;lises1202\Custeio1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Renan.Borges/Desktop/Wilson%20Sons%20Final/Materialidade/Materialidade%20out%20e%20dez%202012_varia&#231;&#245;e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RMERLILU\aws\Documents%20and%20Settings\brmoutabi\Desktop\Telecom%20Americas\ATL\AC%2009%20e%2010%20-%20FM_300902%20-%20ATL%20-%20bmm.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RMERLILU\aws\Auditoria\Clientes\Cz%20Menor\AC%2009%20e%2010%20-%20FM_300902%20mo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RCATTAMA\aws\Engagements\Telecom%20Americas\Telecom%20Americas\Documents\AC%2009%20e%2010%20FM%20300902%20ATL%20sergi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RCATTAMA\aws\Engagements\Telecom%20Americas\Telecom%20Americas\Documents\AC%2009%20e%2010%20%20%20FM%20300902%20Americe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BRBARBODE\aws\Documents%20and%20Settings\brnoyase\Desktop\23_10_2002\AC%2009%20e%2010%20%20%20FM%20300902%20%20Tess%20sergi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onta%20raz&#227;o%20130231003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BRAQUINRI\aws\WINNT\Temp\Clientes\Outback\Final\AC%2009%20e%2010%20FM%20CLS%20311201%20mwcj%20180302\bgm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BRMERLILU\aws\Cruzada%20do%20Menor%201\DOCUME~1\rastorga\LOCALS~1\Temp\Budget2001\THREE%20YEAR%20-%20Complet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BRMERLILU\aws\Cruzada%20do%20Menor%201\Cond\Comum\Plan%202000-2002\Support\FINANC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RBORGEHA\aws\Meus%20documentos\OLD08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BRMERLILU\aws\Auditoria\Clientes\Cz%20Menor\Mens-M99-E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BRBARBODE\aws\Documents%20and%20Settings\All%20Users\Documents\AWS\Engagements\Telecom%20Americas\Telecom%20Americas\Documents\Mens-M99-E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RMERLILU\aws\WINDOWS\TEMP\INGRESOS049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nfraero.gov.br\AERODRIVE\ARQUIVOS%20COMPARTILHADOS\DF\DFFO\FOAD\21.%20Gabriella\2%20-%20RESULTADO%20ECON&#212;MICO\2018\11%20-%20Dezembro\Result_Econ_SR-Dep_Dezembro_201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nfraero.gov.br\AERODRIVE\ARQUIVOS%20COMPARTILHADOS\DF\DFFO\FOAD\43.%20Proje&#231;&#245;es\Tend&#234;ncia%202017\Tendencia%202\Quadros%20Tend&#234;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EINFO VB"/>
      <sheetName val="monthly"/>
      <sheetName val="summary"/>
      <sheetName val="eva"/>
      <sheetName val="VALUEINFO_VB"/>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SCH12"/>
      <sheetName val="SCH2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Trabalhistas"/>
      <sheetName val="Sheet1"/>
      <sheetName val="12"/>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p"/>
      <sheetName val="A4"/>
      <sheetName val="C"/>
      <sheetName val="C1"/>
      <sheetName val="D"/>
      <sheetName val="E"/>
      <sheetName val="E2"/>
      <sheetName val="E2.1"/>
      <sheetName val="F"/>
      <sheetName val="G"/>
      <sheetName val="I"/>
      <sheetName val="H"/>
      <sheetName val="J"/>
      <sheetName val="K"/>
      <sheetName val="K1"/>
      <sheetName val="L"/>
      <sheetName val="M"/>
      <sheetName val="M1"/>
      <sheetName val="N"/>
      <sheetName val="N1"/>
      <sheetName val="Q"/>
      <sheetName val="S"/>
      <sheetName val="T"/>
      <sheetName val="U"/>
      <sheetName val="Bal 30092002"/>
      <sheetName val="Bal 30092001"/>
      <sheetName val="Bal31122001"/>
      <sheetName val="E2_1"/>
      <sheetName val="Bal_30092002"/>
      <sheetName val="Bal_300920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p"/>
      <sheetName val="A4"/>
      <sheetName val="C"/>
      <sheetName val="E"/>
      <sheetName val="E1"/>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CONS-GS"/>
      <sheetName val="COTAÇÃO URTJL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F TARGET 1"/>
      <sheetName val="FIF PLUS 1"/>
      <sheetName val="Plan2"/>
      <sheetName val="COTAS"/>
      <sheetName val="BOLETO"/>
      <sheetName val="TAXAS HISTÓRICAS"/>
      <sheetName val="INFLAÇÃO"/>
      <sheetName val="OPÇÕES"/>
      <sheetName val="TAB IOF"/>
      <sheetName val="FAQ CAMBIAL PLUS"/>
      <sheetName val="FAQ VERSÁTIL"/>
      <sheetName val="Menu"/>
      <sheetName val="FAQ CP FEDERAL PLUS"/>
      <sheetName val="FAQ CP MIX"/>
      <sheetName val="FAQ MACRO 60"/>
      <sheetName val="FIF EMPRESA"/>
      <sheetName val="FAQ CAMBIAL"/>
      <sheetName val="SPECIAL DI"/>
      <sheetName val="BCN Rentabilidade"/>
      <sheetName val="BRADESCO Rentabilidade"/>
      <sheetName val="PLUS DI"/>
      <sheetName val="GOL"/>
      <sheetName val="CAMBIAL"/>
      <sheetName val="PERFORMANCE"/>
      <sheetName val="FDOS EXCLUSIVOS"/>
      <sheetName val="FDOS REDE"/>
    </sheetNames>
    <sheetDataSet>
      <sheetData sheetId="0" refreshError="1"/>
      <sheetData sheetId="1" refreshError="1"/>
      <sheetData sheetId="2" refreshError="1">
        <row r="1">
          <cell r="A1" t="str">
            <v>Data</v>
          </cell>
          <cell r="B1" t="str">
            <v>DI 60 EMPRESA</v>
          </cell>
          <cell r="D1" t="str">
            <v>MIX</v>
          </cell>
          <cell r="F1" t="str">
            <v>MACRO DI 60</v>
          </cell>
        </row>
        <row r="3">
          <cell r="A3">
            <v>35430</v>
          </cell>
          <cell r="B3">
            <v>1.2893722999999999</v>
          </cell>
          <cell r="C3">
            <v>0</v>
          </cell>
        </row>
        <row r="4">
          <cell r="A4">
            <v>35432</v>
          </cell>
          <cell r="B4">
            <v>1.2904414</v>
          </cell>
          <cell r="C4">
            <v>8.2916315171344124E-4</v>
          </cell>
        </row>
        <row r="5">
          <cell r="A5">
            <v>35433</v>
          </cell>
          <cell r="B5">
            <v>1.2914344</v>
          </cell>
          <cell r="C5">
            <v>7.6950414021137448E-4</v>
          </cell>
        </row>
        <row r="6">
          <cell r="A6">
            <v>35436</v>
          </cell>
          <cell r="B6">
            <v>1.2924281</v>
          </cell>
          <cell r="C6">
            <v>7.6945449184262493E-4</v>
          </cell>
        </row>
        <row r="7">
          <cell r="A7">
            <v>35437</v>
          </cell>
          <cell r="B7">
            <v>1.2934140000000001</v>
          </cell>
          <cell r="C7">
            <v>7.6282773486591182E-4</v>
          </cell>
        </row>
        <row r="8">
          <cell r="A8">
            <v>35438</v>
          </cell>
          <cell r="B8">
            <v>1.2944049</v>
          </cell>
          <cell r="C8">
            <v>7.6611201053955469E-4</v>
          </cell>
        </row>
        <row r="9">
          <cell r="A9">
            <v>35439</v>
          </cell>
          <cell r="B9">
            <v>1.2953965999999999</v>
          </cell>
          <cell r="C9">
            <v>7.661435768668845E-4</v>
          </cell>
        </row>
        <row r="10">
          <cell r="A10">
            <v>35440</v>
          </cell>
          <cell r="B10">
            <v>1.2963891000000001</v>
          </cell>
          <cell r="C10">
            <v>7.6617462173378392E-4</v>
          </cell>
        </row>
        <row r="11">
          <cell r="A11">
            <v>35443</v>
          </cell>
          <cell r="B11">
            <v>1.2973866000000001</v>
          </cell>
          <cell r="C11">
            <v>7.6944491433939E-4</v>
          </cell>
        </row>
        <row r="12">
          <cell r="A12">
            <v>35444</v>
          </cell>
          <cell r="B12">
            <v>1.2983935</v>
          </cell>
          <cell r="C12">
            <v>7.760986586418106E-4</v>
          </cell>
        </row>
        <row r="13">
          <cell r="A13">
            <v>35445</v>
          </cell>
          <cell r="B13">
            <v>1.2993969000000001</v>
          </cell>
          <cell r="C13">
            <v>7.7280115773836755E-4</v>
          </cell>
        </row>
        <row r="14">
          <cell r="A14">
            <v>35446</v>
          </cell>
          <cell r="B14">
            <v>1.3004011</v>
          </cell>
          <cell r="C14">
            <v>7.7282006752499299E-4</v>
          </cell>
        </row>
        <row r="15">
          <cell r="A15">
            <v>35447</v>
          </cell>
          <cell r="B15">
            <v>1.3014060000000001</v>
          </cell>
          <cell r="C15">
            <v>7.7276157333305839E-4</v>
          </cell>
        </row>
        <row r="16">
          <cell r="A16">
            <v>35450</v>
          </cell>
          <cell r="B16">
            <v>1.3024116999999999</v>
          </cell>
          <cell r="C16">
            <v>7.7277959376242933E-4</v>
          </cell>
        </row>
        <row r="17">
          <cell r="A17">
            <v>35451</v>
          </cell>
          <cell r="B17">
            <v>1.3034224999999999</v>
          </cell>
          <cell r="C17">
            <v>7.7609867908901009E-4</v>
          </cell>
        </row>
        <row r="18">
          <cell r="A18">
            <v>35452</v>
          </cell>
          <cell r="B18">
            <v>1.3044342</v>
          </cell>
          <cell r="C18">
            <v>7.7618730687856186E-4</v>
          </cell>
        </row>
        <row r="19">
          <cell r="A19">
            <v>35453</v>
          </cell>
          <cell r="B19">
            <v>1.3054422000000001</v>
          </cell>
          <cell r="C19">
            <v>7.7274882857270022E-4</v>
          </cell>
        </row>
        <row r="20">
          <cell r="A20">
            <v>35454</v>
          </cell>
          <cell r="B20">
            <v>1.3064553999999999</v>
          </cell>
          <cell r="C20">
            <v>7.761354734816539E-4</v>
          </cell>
        </row>
        <row r="21">
          <cell r="A21">
            <v>35457</v>
          </cell>
          <cell r="B21">
            <v>1.3074737000000001</v>
          </cell>
          <cell r="C21">
            <v>7.7943724676710069E-4</v>
          </cell>
        </row>
        <row r="22">
          <cell r="A22">
            <v>35458</v>
          </cell>
          <cell r="B22">
            <v>1.3084928</v>
          </cell>
          <cell r="C22">
            <v>7.7944206449420683E-4</v>
          </cell>
        </row>
        <row r="23">
          <cell r="A23">
            <v>35459</v>
          </cell>
          <cell r="B23">
            <v>1.3095213000000001</v>
          </cell>
          <cell r="C23">
            <v>7.8601884549933665E-4</v>
          </cell>
        </row>
        <row r="24">
          <cell r="A24">
            <v>35460</v>
          </cell>
          <cell r="B24">
            <v>1.3105376</v>
          </cell>
          <cell r="C24">
            <v>7.7608512362492554E-4</v>
          </cell>
        </row>
        <row r="25">
          <cell r="A25">
            <v>35461</v>
          </cell>
          <cell r="B25">
            <v>1.3115938</v>
          </cell>
          <cell r="C25">
            <v>8.0592880356888941E-4</v>
          </cell>
        </row>
        <row r="26">
          <cell r="A26">
            <v>35464</v>
          </cell>
          <cell r="B26">
            <v>1.3127901</v>
          </cell>
          <cell r="C26">
            <v>9.1209641277645304E-4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con"/>
      <sheetName val="rescon40"/>
      <sheetName val="cronograma"/>
      <sheetName val="CONS-GS"/>
      <sheetName val="CONS_GS"/>
      <sheetName val="Bal032002"/>
    </sheetNames>
    <sheetDataSet>
      <sheetData sheetId="0"/>
      <sheetData sheetId="1"/>
      <sheetData sheetId="2"/>
      <sheetData sheetId="3"/>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
      <sheetName val="B"/>
      <sheetName val="SCH 1"/>
      <sheetName val="SCH2"/>
      <sheetName val="SCH 2A"/>
      <sheetName val="SCH 3"/>
      <sheetName val="SCH 3A"/>
      <sheetName val="SCH 4"/>
      <sheetName val="SCH 4A"/>
      <sheetName val="SCH 4B"/>
      <sheetName val="SCH 4C"/>
      <sheetName val="SCH 4D"/>
      <sheetName val="SCH 4E"/>
      <sheetName val="SCH 5"/>
      <sheetName val="SCH 5A"/>
      <sheetName val="SCH 5B"/>
      <sheetName val="SCH 5C"/>
      <sheetName val="SCH 5D"/>
      <sheetName val="SCH 5E"/>
      <sheetName val="SCH 6"/>
      <sheetName val="SCH 6A"/>
      <sheetName val="SCH 6B"/>
      <sheetName val="SCH 6C"/>
      <sheetName val="SCH 6D"/>
      <sheetName val="SCH 6E"/>
      <sheetName val="SCH 7"/>
      <sheetName val="SCH 7A"/>
      <sheetName val="SCH 7B"/>
      <sheetName val="SCH 7C"/>
      <sheetName val="SCH 7D"/>
      <sheetName val="SCH 7E"/>
      <sheetName val="SCH 8"/>
      <sheetName val="SCH 8A"/>
      <sheetName val="SCH 8B"/>
      <sheetName val="SCH 8C"/>
      <sheetName val="SCH 8D"/>
      <sheetName val="SCH 8E"/>
      <sheetName val="SCH 9"/>
      <sheetName val="SCH 9A"/>
      <sheetName val="SCH 9B"/>
      <sheetName val="SCH 9C"/>
      <sheetName val="SCH 9D"/>
      <sheetName val="SCH 9E"/>
      <sheetName val="SCH 10"/>
      <sheetName val="SCH 10A"/>
      <sheetName val="SCH11"/>
      <sheetName val="SCH12"/>
      <sheetName val="SCH13"/>
      <sheetName val="SCH14"/>
      <sheetName val="SCH15"/>
      <sheetName val="SCH16"/>
      <sheetName val="SCH17"/>
      <sheetName val="SCH18"/>
      <sheetName val="SCH19"/>
      <sheetName val="SCH20"/>
      <sheetName val="SCH21"/>
      <sheetName val="SCH22"/>
      <sheetName val="SCH22A(NARRATIVE)"/>
      <sheetName val="SCH23"/>
      <sheetName val="SCH24"/>
      <sheetName val="SCH25"/>
      <sheetName val="SCH26-27"/>
      <sheetName val="SCH28"/>
      <sheetName val="SCH28A"/>
      <sheetName val="SCH29"/>
      <sheetName val="SCH30"/>
      <sheetName val="Table_of_Contents"/>
      <sheetName val="SCH_1"/>
      <sheetName val="SCH_2A"/>
      <sheetName val="SCH_3"/>
      <sheetName val="SCH_3A"/>
      <sheetName val="SCH_4"/>
      <sheetName val="SCH_4A"/>
      <sheetName val="SCH_4B"/>
      <sheetName val="SCH_4C"/>
      <sheetName val="SCH_4D"/>
      <sheetName val="SCH_4E"/>
      <sheetName val="SCH_5"/>
      <sheetName val="SCH_5A"/>
      <sheetName val="SCH_5B"/>
      <sheetName val="SCH_5C"/>
      <sheetName val="SCH_5D"/>
      <sheetName val="SCH_5E"/>
      <sheetName val="SCH_6"/>
      <sheetName val="SCH_6A"/>
      <sheetName val="SCH_6B"/>
      <sheetName val="SCH_6C"/>
      <sheetName val="SCH_6D"/>
      <sheetName val="SCH_6E"/>
      <sheetName val="SCH_7"/>
      <sheetName val="SCH_7A"/>
      <sheetName val="SCH_7B"/>
      <sheetName val="SCH_7C"/>
      <sheetName val="SCH_7D"/>
      <sheetName val="SCH_7E"/>
      <sheetName val="SCH_8"/>
      <sheetName val="SCH_8A"/>
      <sheetName val="SCH_8B"/>
      <sheetName val="SCH_8C"/>
      <sheetName val="SCH_8D"/>
      <sheetName val="SCH_8E"/>
      <sheetName val="SCH_9"/>
      <sheetName val="SCH_9A"/>
      <sheetName val="SCH_9B"/>
      <sheetName val="SCH_9C"/>
      <sheetName val="SCH_9D"/>
      <sheetName val="SCH_9E"/>
      <sheetName val="SCH_10"/>
      <sheetName val="SCH_10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sheetData sheetId="53" refreshError="1"/>
      <sheetData sheetId="54" refreshError="1"/>
      <sheetData sheetId="55" refreshError="1"/>
      <sheetData sheetId="56"/>
      <sheetData sheetId="57"/>
      <sheetData sheetId="58" refreshError="1"/>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1-BRASFLEX "/>
      <sheetName val="A4_1_BRASFLEX "/>
    </sheetNames>
    <sheetDataSet>
      <sheetData sheetId="0" refreshError="1">
        <row r="5">
          <cell r="C5">
            <v>92762176.859999999</v>
          </cell>
          <cell r="D5">
            <v>51534542.699999988</v>
          </cell>
          <cell r="E5">
            <v>4466734.5822222298</v>
          </cell>
          <cell r="F5">
            <v>56001277.282222219</v>
          </cell>
          <cell r="G5">
            <v>53590281.894633874</v>
          </cell>
          <cell r="H5">
            <v>2010068</v>
          </cell>
          <cell r="I5">
            <v>58011345.282222219</v>
          </cell>
          <cell r="J5">
            <v>54612466.894633874</v>
          </cell>
        </row>
        <row r="6">
          <cell r="C6">
            <v>11374809.789999999</v>
          </cell>
          <cell r="D6">
            <v>6319338.7722222228</v>
          </cell>
          <cell r="E6">
            <v>-1098835.5688888887</v>
          </cell>
          <cell r="F6">
            <v>5220503.2033333341</v>
          </cell>
          <cell r="G6">
            <v>4963281.1698043598</v>
          </cell>
          <cell r="H6">
            <v>2563993</v>
          </cell>
          <cell r="I6">
            <v>7784496.2033333341</v>
          </cell>
          <cell r="J6">
            <v>6496966.1698043589</v>
          </cell>
        </row>
        <row r="7">
          <cell r="C7">
            <v>798203.67999999993</v>
          </cell>
          <cell r="D7">
            <v>443446.48888888885</v>
          </cell>
          <cell r="E7">
            <v>0</v>
          </cell>
          <cell r="F7">
            <v>443446.48888888885</v>
          </cell>
          <cell r="G7">
            <v>553152.8731134712</v>
          </cell>
          <cell r="H7">
            <v>0</v>
          </cell>
          <cell r="I7">
            <v>443446.48888888885</v>
          </cell>
          <cell r="J7">
            <v>553152.8731134712</v>
          </cell>
        </row>
        <row r="8">
          <cell r="C8">
            <v>0</v>
          </cell>
          <cell r="D8">
            <v>0</v>
          </cell>
          <cell r="F8">
            <v>0</v>
          </cell>
          <cell r="G8">
            <v>0</v>
          </cell>
          <cell r="I8">
            <v>0</v>
          </cell>
          <cell r="J8">
            <v>0</v>
          </cell>
        </row>
        <row r="9">
          <cell r="C9">
            <v>0</v>
          </cell>
          <cell r="D9">
            <v>0</v>
          </cell>
          <cell r="F9">
            <v>0</v>
          </cell>
          <cell r="G9">
            <v>0</v>
          </cell>
          <cell r="I9">
            <v>0</v>
          </cell>
          <cell r="J9">
            <v>0</v>
          </cell>
        </row>
        <row r="10">
          <cell r="C10">
            <v>798203.67999999993</v>
          </cell>
          <cell r="D10">
            <v>443446.48888888885</v>
          </cell>
          <cell r="F10">
            <v>443446.48888888885</v>
          </cell>
          <cell r="G10">
            <v>553152.8731134712</v>
          </cell>
          <cell r="I10">
            <v>443446.48888888885</v>
          </cell>
          <cell r="J10">
            <v>553152.8731134712</v>
          </cell>
        </row>
        <row r="11">
          <cell r="C11">
            <v>0</v>
          </cell>
          <cell r="D11">
            <v>0</v>
          </cell>
          <cell r="F11">
            <v>0</v>
          </cell>
          <cell r="G11">
            <v>0</v>
          </cell>
          <cell r="I11">
            <v>0</v>
          </cell>
          <cell r="J11">
            <v>0</v>
          </cell>
        </row>
        <row r="12">
          <cell r="C12">
            <v>6351103.5899999999</v>
          </cell>
          <cell r="D12">
            <v>3528390.8833333333</v>
          </cell>
          <cell r="E12">
            <v>0</v>
          </cell>
          <cell r="F12">
            <v>3528390.8833333333</v>
          </cell>
          <cell r="G12">
            <v>1917798.0324203467</v>
          </cell>
          <cell r="H12">
            <v>2475832</v>
          </cell>
          <cell r="I12">
            <v>6004222.8833333328</v>
          </cell>
          <cell r="J12">
            <v>3242254.0324203465</v>
          </cell>
        </row>
        <row r="13">
          <cell r="C13">
            <v>6351103.5899999999</v>
          </cell>
          <cell r="D13">
            <v>3528390.8833333333</v>
          </cell>
          <cell r="F13">
            <v>3528390.8833333333</v>
          </cell>
          <cell r="G13">
            <v>1917798.0324203467</v>
          </cell>
          <cell r="H13">
            <v>2475832</v>
          </cell>
          <cell r="I13">
            <v>6004222.8833333328</v>
          </cell>
          <cell r="J13">
            <v>3242254.0324203465</v>
          </cell>
        </row>
        <row r="14">
          <cell r="C14">
            <v>0</v>
          </cell>
          <cell r="D14">
            <v>0</v>
          </cell>
          <cell r="F14">
            <v>0</v>
          </cell>
          <cell r="G14">
            <v>0</v>
          </cell>
          <cell r="I14">
            <v>0</v>
          </cell>
          <cell r="J14">
            <v>0</v>
          </cell>
        </row>
        <row r="15">
          <cell r="C15">
            <v>0</v>
          </cell>
          <cell r="D15">
            <v>0</v>
          </cell>
          <cell r="E15">
            <v>0</v>
          </cell>
          <cell r="F15">
            <v>0</v>
          </cell>
          <cell r="G15">
            <v>0</v>
          </cell>
          <cell r="H15">
            <v>0</v>
          </cell>
          <cell r="I15">
            <v>0</v>
          </cell>
          <cell r="J15">
            <v>0</v>
          </cell>
        </row>
        <row r="16">
          <cell r="C16">
            <v>0</v>
          </cell>
          <cell r="D16">
            <v>0</v>
          </cell>
          <cell r="F16">
            <v>0</v>
          </cell>
          <cell r="G16">
            <v>0</v>
          </cell>
          <cell r="I16">
            <v>0</v>
          </cell>
          <cell r="J16">
            <v>0</v>
          </cell>
        </row>
        <row r="17">
          <cell r="C17">
            <v>0</v>
          </cell>
          <cell r="D17">
            <v>0</v>
          </cell>
          <cell r="F17">
            <v>0</v>
          </cell>
          <cell r="G17">
            <v>0</v>
          </cell>
          <cell r="I17">
            <v>0</v>
          </cell>
          <cell r="J17">
            <v>0</v>
          </cell>
        </row>
        <row r="18">
          <cell r="C18">
            <v>0</v>
          </cell>
          <cell r="D18">
            <v>0</v>
          </cell>
          <cell r="F18">
            <v>0</v>
          </cell>
          <cell r="G18">
            <v>0</v>
          </cell>
          <cell r="I18">
            <v>0</v>
          </cell>
          <cell r="J18">
            <v>0</v>
          </cell>
        </row>
        <row r="19">
          <cell r="C19">
            <v>0</v>
          </cell>
          <cell r="D19">
            <v>0</v>
          </cell>
          <cell r="F19">
            <v>0</v>
          </cell>
          <cell r="G19">
            <v>0</v>
          </cell>
          <cell r="I19">
            <v>0</v>
          </cell>
          <cell r="J19">
            <v>0</v>
          </cell>
        </row>
        <row r="20">
          <cell r="C20">
            <v>0</v>
          </cell>
          <cell r="D20">
            <v>0</v>
          </cell>
          <cell r="E20">
            <v>0</v>
          </cell>
          <cell r="F20">
            <v>0</v>
          </cell>
          <cell r="G20">
            <v>0</v>
          </cell>
          <cell r="H20">
            <v>0</v>
          </cell>
          <cell r="I20">
            <v>0</v>
          </cell>
          <cell r="J20">
            <v>0</v>
          </cell>
        </row>
        <row r="21">
          <cell r="C21">
            <v>0</v>
          </cell>
          <cell r="D21">
            <v>0</v>
          </cell>
          <cell r="F21">
            <v>0</v>
          </cell>
          <cell r="G21">
            <v>0</v>
          </cell>
          <cell r="I21">
            <v>0</v>
          </cell>
          <cell r="J21">
            <v>0</v>
          </cell>
        </row>
        <row r="22">
          <cell r="C22">
            <v>0</v>
          </cell>
          <cell r="D22">
            <v>0</v>
          </cell>
          <cell r="F22">
            <v>0</v>
          </cell>
          <cell r="G22">
            <v>0</v>
          </cell>
          <cell r="I22">
            <v>0</v>
          </cell>
          <cell r="J22">
            <v>0</v>
          </cell>
        </row>
        <row r="23">
          <cell r="C23">
            <v>0</v>
          </cell>
          <cell r="D23">
            <v>0</v>
          </cell>
          <cell r="F23">
            <v>0</v>
          </cell>
          <cell r="G23">
            <v>0</v>
          </cell>
          <cell r="I23">
            <v>0</v>
          </cell>
          <cell r="J23">
            <v>0</v>
          </cell>
        </row>
        <row r="24">
          <cell r="C24">
            <v>0</v>
          </cell>
          <cell r="D24">
            <v>0</v>
          </cell>
          <cell r="F24">
            <v>0</v>
          </cell>
          <cell r="G24">
            <v>0</v>
          </cell>
          <cell r="I24">
            <v>0</v>
          </cell>
          <cell r="J24">
            <v>0</v>
          </cell>
        </row>
        <row r="25">
          <cell r="C25">
            <v>0</v>
          </cell>
          <cell r="D25">
            <v>0</v>
          </cell>
          <cell r="F25">
            <v>0</v>
          </cell>
          <cell r="G25">
            <v>0</v>
          </cell>
          <cell r="I25">
            <v>0</v>
          </cell>
          <cell r="J25">
            <v>0</v>
          </cell>
        </row>
        <row r="26">
          <cell r="C26">
            <v>0</v>
          </cell>
          <cell r="D26">
            <v>0</v>
          </cell>
          <cell r="F26">
            <v>0</v>
          </cell>
          <cell r="G26">
            <v>0</v>
          </cell>
          <cell r="I26">
            <v>0</v>
          </cell>
          <cell r="J26">
            <v>0</v>
          </cell>
        </row>
        <row r="27">
          <cell r="C27">
            <v>0</v>
          </cell>
          <cell r="D27">
            <v>0</v>
          </cell>
          <cell r="F27">
            <v>0</v>
          </cell>
          <cell r="G27">
            <v>0</v>
          </cell>
          <cell r="I27">
            <v>0</v>
          </cell>
          <cell r="J27">
            <v>0</v>
          </cell>
        </row>
        <row r="28">
          <cell r="C28">
            <v>0</v>
          </cell>
          <cell r="D28">
            <v>0</v>
          </cell>
          <cell r="F28">
            <v>0</v>
          </cell>
          <cell r="G28">
            <v>0</v>
          </cell>
          <cell r="I28">
            <v>0</v>
          </cell>
          <cell r="J28">
            <v>0</v>
          </cell>
        </row>
        <row r="29">
          <cell r="C29">
            <v>0</v>
          </cell>
          <cell r="D29">
            <v>0</v>
          </cell>
          <cell r="E29">
            <v>20962</v>
          </cell>
          <cell r="F29">
            <v>20962</v>
          </cell>
          <cell r="G29">
            <v>72688</v>
          </cell>
          <cell r="H29">
            <v>88161</v>
          </cell>
          <cell r="I29">
            <v>109123</v>
          </cell>
          <cell r="J29">
            <v>281917</v>
          </cell>
        </row>
        <row r="30">
          <cell r="C30">
            <v>0</v>
          </cell>
          <cell r="D30">
            <v>0</v>
          </cell>
          <cell r="F30">
            <v>0</v>
          </cell>
          <cell r="G30">
            <v>0</v>
          </cell>
          <cell r="I30">
            <v>0</v>
          </cell>
          <cell r="J30">
            <v>0</v>
          </cell>
        </row>
        <row r="31">
          <cell r="C31">
            <v>0</v>
          </cell>
          <cell r="D31">
            <v>0</v>
          </cell>
          <cell r="F31">
            <v>0</v>
          </cell>
          <cell r="G31">
            <v>0</v>
          </cell>
          <cell r="I31">
            <v>0</v>
          </cell>
          <cell r="J31">
            <v>0</v>
          </cell>
        </row>
        <row r="32">
          <cell r="C32">
            <v>0</v>
          </cell>
          <cell r="D32">
            <v>0</v>
          </cell>
          <cell r="E32">
            <v>20962</v>
          </cell>
          <cell r="F32">
            <v>20962</v>
          </cell>
          <cell r="G32">
            <v>72688</v>
          </cell>
          <cell r="I32">
            <v>20962</v>
          </cell>
          <cell r="J32">
            <v>199744</v>
          </cell>
        </row>
        <row r="33">
          <cell r="C33">
            <v>0</v>
          </cell>
          <cell r="D33">
            <v>0</v>
          </cell>
          <cell r="F33">
            <v>0</v>
          </cell>
          <cell r="G33">
            <v>0</v>
          </cell>
          <cell r="H33">
            <v>88161</v>
          </cell>
          <cell r="I33">
            <v>88161</v>
          </cell>
          <cell r="J33">
            <v>82173</v>
          </cell>
        </row>
        <row r="34">
          <cell r="C34">
            <v>0</v>
          </cell>
          <cell r="D34">
            <v>0</v>
          </cell>
          <cell r="F34">
            <v>0</v>
          </cell>
          <cell r="G34">
            <v>0</v>
          </cell>
          <cell r="I34">
            <v>0</v>
          </cell>
          <cell r="J34">
            <v>0</v>
          </cell>
        </row>
        <row r="35">
          <cell r="C35">
            <v>4225502.5199999996</v>
          </cell>
          <cell r="D35">
            <v>2347501.4</v>
          </cell>
          <cell r="E35">
            <v>-1119797.5688888887</v>
          </cell>
          <cell r="F35">
            <v>1227703.8311111112</v>
          </cell>
          <cell r="G35">
            <v>2419642.2642705417</v>
          </cell>
          <cell r="H35">
            <v>0</v>
          </cell>
          <cell r="I35">
            <v>1227703.8311111112</v>
          </cell>
          <cell r="J35">
            <v>2419642.2642705417</v>
          </cell>
        </row>
        <row r="36">
          <cell r="C36">
            <v>2000184.4799999997</v>
          </cell>
          <cell r="D36">
            <v>1111213.5999999999</v>
          </cell>
          <cell r="E36">
            <v>-847502.01</v>
          </cell>
          <cell r="F36">
            <v>263711.58999999985</v>
          </cell>
          <cell r="G36">
            <v>1044384.9413079933</v>
          </cell>
          <cell r="I36">
            <v>263711.58999999985</v>
          </cell>
          <cell r="J36">
            <v>1044384.9413079933</v>
          </cell>
        </row>
        <row r="37">
          <cell r="C37">
            <v>0</v>
          </cell>
          <cell r="D37">
            <v>0</v>
          </cell>
          <cell r="F37">
            <v>0</v>
          </cell>
          <cell r="G37">
            <v>0</v>
          </cell>
          <cell r="I37">
            <v>0</v>
          </cell>
          <cell r="J37">
            <v>0</v>
          </cell>
        </row>
        <row r="38">
          <cell r="C38">
            <v>1711658.72</v>
          </cell>
          <cell r="D38">
            <v>950921.51111111103</v>
          </cell>
          <cell r="E38">
            <v>-464999.04</v>
          </cell>
          <cell r="F38">
            <v>485922.47111111105</v>
          </cell>
          <cell r="G38">
            <v>765272.30296254868</v>
          </cell>
          <cell r="I38">
            <v>485922.47111111105</v>
          </cell>
          <cell r="J38">
            <v>765272.30296254868</v>
          </cell>
        </row>
        <row r="39">
          <cell r="C39">
            <v>0</v>
          </cell>
          <cell r="D39">
            <v>0</v>
          </cell>
          <cell r="F39">
            <v>0</v>
          </cell>
          <cell r="G39">
            <v>0</v>
          </cell>
          <cell r="I39">
            <v>0</v>
          </cell>
          <cell r="J39">
            <v>0</v>
          </cell>
        </row>
        <row r="40">
          <cell r="C40">
            <v>1586040.5699999998</v>
          </cell>
          <cell r="D40">
            <v>881133.64999999991</v>
          </cell>
          <cell r="E40">
            <v>626285.28000000014</v>
          </cell>
          <cell r="F40">
            <v>1507418.9300000002</v>
          </cell>
          <cell r="G40">
            <v>1486838</v>
          </cell>
          <cell r="I40">
            <v>1507418.9300000002</v>
          </cell>
          <cell r="J40">
            <v>1486838</v>
          </cell>
        </row>
        <row r="41">
          <cell r="C41">
            <v>-1072381.25</v>
          </cell>
          <cell r="D41">
            <v>-595767.36111111112</v>
          </cell>
          <cell r="E41">
            <v>-433581.79888888891</v>
          </cell>
          <cell r="F41">
            <v>-1029349.16</v>
          </cell>
          <cell r="G41">
            <v>-876852.98</v>
          </cell>
          <cell r="I41">
            <v>-1029349.16</v>
          </cell>
          <cell r="J41">
            <v>-876852.98</v>
          </cell>
        </row>
        <row r="42">
          <cell r="C42">
            <v>0</v>
          </cell>
          <cell r="D42">
            <v>0</v>
          </cell>
          <cell r="F42">
            <v>0</v>
          </cell>
          <cell r="G42">
            <v>0</v>
          </cell>
          <cell r="I42">
            <v>0</v>
          </cell>
          <cell r="J42">
            <v>0</v>
          </cell>
        </row>
        <row r="43">
          <cell r="C43">
            <v>0</v>
          </cell>
          <cell r="D43">
            <v>0</v>
          </cell>
          <cell r="F43">
            <v>0</v>
          </cell>
          <cell r="G43">
            <v>0</v>
          </cell>
          <cell r="I43">
            <v>0</v>
          </cell>
          <cell r="J43">
            <v>0</v>
          </cell>
        </row>
        <row r="44">
          <cell r="C44">
            <v>0</v>
          </cell>
          <cell r="D44">
            <v>0</v>
          </cell>
          <cell r="F44">
            <v>0</v>
          </cell>
          <cell r="G44">
            <v>0</v>
          </cell>
          <cell r="I44">
            <v>0</v>
          </cell>
          <cell r="J44">
            <v>0</v>
          </cell>
        </row>
        <row r="45">
          <cell r="C45">
            <v>71683355.519999996</v>
          </cell>
          <cell r="D45">
            <v>39824086.399999991</v>
          </cell>
          <cell r="E45">
            <v>7127998.6788888965</v>
          </cell>
          <cell r="F45">
            <v>46952085.078888886</v>
          </cell>
          <cell r="G45">
            <v>44758008.724829517</v>
          </cell>
          <cell r="H45">
            <v>-561568</v>
          </cell>
          <cell r="I45">
            <v>46390517.078888886</v>
          </cell>
          <cell r="J45">
            <v>44192987.724829517</v>
          </cell>
        </row>
        <row r="46">
          <cell r="C46">
            <v>66064855.069999993</v>
          </cell>
          <cell r="D46">
            <v>36702697.261111103</v>
          </cell>
          <cell r="E46">
            <v>7891736.738888897</v>
          </cell>
          <cell r="F46">
            <v>44594434</v>
          </cell>
          <cell r="G46">
            <v>43474012</v>
          </cell>
          <cell r="H46">
            <v>0</v>
          </cell>
          <cell r="I46">
            <v>44594434</v>
          </cell>
          <cell r="J46">
            <v>43474012</v>
          </cell>
        </row>
        <row r="47">
          <cell r="C47">
            <v>66064855.069999993</v>
          </cell>
          <cell r="D47">
            <v>36702697.261111103</v>
          </cell>
          <cell r="E47">
            <v>7891736.738888897</v>
          </cell>
          <cell r="F47">
            <v>44594434</v>
          </cell>
          <cell r="G47">
            <v>43474012</v>
          </cell>
          <cell r="I47">
            <v>44594434</v>
          </cell>
          <cell r="J47">
            <v>43474012</v>
          </cell>
        </row>
        <row r="48">
          <cell r="C48">
            <v>0</v>
          </cell>
          <cell r="D48">
            <v>0</v>
          </cell>
          <cell r="F48">
            <v>0</v>
          </cell>
          <cell r="G48">
            <v>0</v>
          </cell>
          <cell r="I48">
            <v>0</v>
          </cell>
          <cell r="J48">
            <v>0</v>
          </cell>
        </row>
        <row r="49">
          <cell r="C49">
            <v>0</v>
          </cell>
          <cell r="D49">
            <v>0</v>
          </cell>
          <cell r="F49">
            <v>0</v>
          </cell>
          <cell r="G49">
            <v>0</v>
          </cell>
          <cell r="I49">
            <v>0</v>
          </cell>
          <cell r="J49">
            <v>0</v>
          </cell>
        </row>
        <row r="50">
          <cell r="C50">
            <v>0</v>
          </cell>
          <cell r="D50">
            <v>0</v>
          </cell>
          <cell r="F50">
            <v>0</v>
          </cell>
          <cell r="G50">
            <v>0</v>
          </cell>
          <cell r="I50">
            <v>0</v>
          </cell>
          <cell r="J50">
            <v>0</v>
          </cell>
        </row>
        <row r="51">
          <cell r="C51">
            <v>0</v>
          </cell>
          <cell r="D51">
            <v>0</v>
          </cell>
          <cell r="F51">
            <v>0</v>
          </cell>
          <cell r="G51">
            <v>0</v>
          </cell>
          <cell r="I51">
            <v>0</v>
          </cell>
          <cell r="J51">
            <v>0</v>
          </cell>
        </row>
        <row r="52">
          <cell r="C52">
            <v>0</v>
          </cell>
          <cell r="D52">
            <v>0</v>
          </cell>
          <cell r="F52">
            <v>0</v>
          </cell>
          <cell r="G52">
            <v>0</v>
          </cell>
          <cell r="I52">
            <v>0</v>
          </cell>
          <cell r="J52">
            <v>0</v>
          </cell>
        </row>
        <row r="53">
          <cell r="C53">
            <v>5618500.4499999993</v>
          </cell>
          <cell r="D53">
            <v>3121389.1388888885</v>
          </cell>
          <cell r="E53">
            <v>-763738.06</v>
          </cell>
          <cell r="F53">
            <v>2357651.0788888885</v>
          </cell>
          <cell r="G53">
            <v>1283996.724829514</v>
          </cell>
          <cell r="H53">
            <v>-561568</v>
          </cell>
          <cell r="I53">
            <v>1796083.0788888885</v>
          </cell>
          <cell r="J53">
            <v>718975.72482951405</v>
          </cell>
        </row>
        <row r="54">
          <cell r="C54">
            <v>5618500.4499999993</v>
          </cell>
          <cell r="D54">
            <v>3121389.1388888885</v>
          </cell>
          <cell r="E54">
            <v>-763738.06</v>
          </cell>
          <cell r="F54">
            <v>2357651.0788888885</v>
          </cell>
          <cell r="G54">
            <v>1283996.724829514</v>
          </cell>
          <cell r="H54">
            <v>0</v>
          </cell>
          <cell r="I54">
            <v>2357651.0788888885</v>
          </cell>
          <cell r="J54">
            <v>1283996.724829514</v>
          </cell>
        </row>
        <row r="55">
          <cell r="C55">
            <v>0</v>
          </cell>
          <cell r="D55">
            <v>0</v>
          </cell>
          <cell r="F55">
            <v>0</v>
          </cell>
          <cell r="G55">
            <v>0</v>
          </cell>
          <cell r="I55">
            <v>0</v>
          </cell>
          <cell r="J55">
            <v>0</v>
          </cell>
        </row>
        <row r="56">
          <cell r="C56">
            <v>4554475.9399999995</v>
          </cell>
          <cell r="D56">
            <v>2530264.4111111108</v>
          </cell>
          <cell r="E56">
            <v>-763738.06</v>
          </cell>
          <cell r="F56">
            <v>1766526.3511111108</v>
          </cell>
          <cell r="G56">
            <v>689237.35646730033</v>
          </cell>
          <cell r="I56">
            <v>1766526.3511111108</v>
          </cell>
          <cell r="J56">
            <v>689237.35646730033</v>
          </cell>
        </row>
        <row r="57">
          <cell r="C57">
            <v>0</v>
          </cell>
          <cell r="D57">
            <v>0</v>
          </cell>
          <cell r="F57">
            <v>0</v>
          </cell>
          <cell r="G57">
            <v>0</v>
          </cell>
          <cell r="I57">
            <v>0</v>
          </cell>
          <cell r="J57">
            <v>0</v>
          </cell>
        </row>
        <row r="58">
          <cell r="C58">
            <v>1064024.51</v>
          </cell>
          <cell r="D58">
            <v>591124.72777777782</v>
          </cell>
          <cell r="F58">
            <v>591124.72777777782</v>
          </cell>
          <cell r="G58">
            <v>594759.3683622136</v>
          </cell>
          <cell r="I58">
            <v>591124.72777777782</v>
          </cell>
          <cell r="J58">
            <v>594759.3683622136</v>
          </cell>
        </row>
        <row r="59">
          <cell r="C59">
            <v>0</v>
          </cell>
          <cell r="D59">
            <v>0</v>
          </cell>
          <cell r="E59">
            <v>0</v>
          </cell>
          <cell r="F59">
            <v>0</v>
          </cell>
          <cell r="G59">
            <v>0</v>
          </cell>
          <cell r="H59">
            <v>-561568</v>
          </cell>
          <cell r="I59">
            <v>-561568</v>
          </cell>
          <cell r="J59">
            <v>-565021</v>
          </cell>
        </row>
        <row r="60">
          <cell r="C60">
            <v>0</v>
          </cell>
          <cell r="D60">
            <v>0</v>
          </cell>
          <cell r="F60">
            <v>0</v>
          </cell>
          <cell r="G60">
            <v>0</v>
          </cell>
          <cell r="I60">
            <v>0</v>
          </cell>
          <cell r="J60">
            <v>0</v>
          </cell>
        </row>
        <row r="61">
          <cell r="C61">
            <v>0</v>
          </cell>
          <cell r="D61">
            <v>0</v>
          </cell>
          <cell r="F61">
            <v>0</v>
          </cell>
          <cell r="G61">
            <v>0</v>
          </cell>
          <cell r="I61">
            <v>0</v>
          </cell>
          <cell r="J61">
            <v>0</v>
          </cell>
        </row>
        <row r="62">
          <cell r="C62">
            <v>0</v>
          </cell>
          <cell r="D62">
            <v>0</v>
          </cell>
          <cell r="F62">
            <v>0</v>
          </cell>
          <cell r="G62">
            <v>0</v>
          </cell>
          <cell r="I62">
            <v>0</v>
          </cell>
          <cell r="J62">
            <v>0</v>
          </cell>
        </row>
        <row r="63">
          <cell r="C63">
            <v>0</v>
          </cell>
          <cell r="D63">
            <v>0</v>
          </cell>
          <cell r="F63">
            <v>0</v>
          </cell>
          <cell r="G63">
            <v>0</v>
          </cell>
          <cell r="H63">
            <v>-561568</v>
          </cell>
          <cell r="I63">
            <v>-561568</v>
          </cell>
          <cell r="J63">
            <v>-565021</v>
          </cell>
        </row>
        <row r="64">
          <cell r="C64">
            <v>0</v>
          </cell>
          <cell r="D64">
            <v>0</v>
          </cell>
          <cell r="E64">
            <v>0</v>
          </cell>
          <cell r="F64">
            <v>0</v>
          </cell>
          <cell r="G64">
            <v>0</v>
          </cell>
          <cell r="H64">
            <v>0</v>
          </cell>
          <cell r="I64">
            <v>0</v>
          </cell>
          <cell r="J64">
            <v>0</v>
          </cell>
        </row>
        <row r="65">
          <cell r="C65">
            <v>0</v>
          </cell>
          <cell r="D65">
            <v>0</v>
          </cell>
          <cell r="F65">
            <v>0</v>
          </cell>
          <cell r="G65">
            <v>0</v>
          </cell>
          <cell r="I65">
            <v>0</v>
          </cell>
          <cell r="J65">
            <v>0</v>
          </cell>
        </row>
        <row r="66">
          <cell r="C66">
            <v>0</v>
          </cell>
          <cell r="D66">
            <v>0</v>
          </cell>
          <cell r="F66">
            <v>0</v>
          </cell>
          <cell r="G66">
            <v>0</v>
          </cell>
          <cell r="I66">
            <v>0</v>
          </cell>
          <cell r="J66">
            <v>0</v>
          </cell>
        </row>
        <row r="67">
          <cell r="C67">
            <v>0</v>
          </cell>
          <cell r="D67">
            <v>0</v>
          </cell>
          <cell r="F67">
            <v>0</v>
          </cell>
          <cell r="G67">
            <v>0</v>
          </cell>
          <cell r="I67">
            <v>0</v>
          </cell>
          <cell r="J67">
            <v>0</v>
          </cell>
        </row>
        <row r="68">
          <cell r="C68">
            <v>0</v>
          </cell>
          <cell r="D68">
            <v>0</v>
          </cell>
          <cell r="F68">
            <v>0</v>
          </cell>
          <cell r="G68">
            <v>0</v>
          </cell>
          <cell r="I68">
            <v>0</v>
          </cell>
          <cell r="J68">
            <v>0</v>
          </cell>
        </row>
        <row r="69">
          <cell r="C69">
            <v>0</v>
          </cell>
          <cell r="D69">
            <v>0</v>
          </cell>
          <cell r="F69">
            <v>0</v>
          </cell>
          <cell r="G69">
            <v>0</v>
          </cell>
          <cell r="I69">
            <v>0</v>
          </cell>
          <cell r="J69">
            <v>0</v>
          </cell>
        </row>
        <row r="70">
          <cell r="C70">
            <v>0</v>
          </cell>
          <cell r="D70">
            <v>0</v>
          </cell>
          <cell r="F70">
            <v>0</v>
          </cell>
          <cell r="G70">
            <v>0</v>
          </cell>
          <cell r="I70">
            <v>0</v>
          </cell>
          <cell r="J70">
            <v>0</v>
          </cell>
        </row>
        <row r="71">
          <cell r="C71">
            <v>0</v>
          </cell>
          <cell r="D71">
            <v>0</v>
          </cell>
          <cell r="F71">
            <v>0</v>
          </cell>
          <cell r="G71">
            <v>0</v>
          </cell>
          <cell r="I71">
            <v>0</v>
          </cell>
          <cell r="J71">
            <v>0</v>
          </cell>
        </row>
        <row r="72">
          <cell r="C72">
            <v>5239875.6899999995</v>
          </cell>
          <cell r="D72">
            <v>2911042.05</v>
          </cell>
          <cell r="E72">
            <v>652211.94999999949</v>
          </cell>
          <cell r="F72">
            <v>3563253.9999999991</v>
          </cell>
          <cell r="G72">
            <v>3580329</v>
          </cell>
          <cell r="H72">
            <v>0</v>
          </cell>
          <cell r="I72">
            <v>3563253.9999999991</v>
          </cell>
          <cell r="J72">
            <v>3580329</v>
          </cell>
        </row>
        <row r="73">
          <cell r="C73">
            <v>14269093.49</v>
          </cell>
          <cell r="D73">
            <v>7927274.1611111108</v>
          </cell>
          <cell r="E73">
            <v>1243573.8388888887</v>
          </cell>
          <cell r="F73">
            <v>9170848</v>
          </cell>
          <cell r="G73">
            <v>8869388</v>
          </cell>
          <cell r="H73">
            <v>3545000</v>
          </cell>
          <cell r="I73">
            <v>12715848</v>
          </cell>
          <cell r="J73">
            <v>12414388</v>
          </cell>
        </row>
        <row r="74">
          <cell r="C74">
            <v>94489.09</v>
          </cell>
          <cell r="D74">
            <v>52493.938888888886</v>
          </cell>
          <cell r="E74">
            <v>3043.0611111111139</v>
          </cell>
          <cell r="F74">
            <v>55537</v>
          </cell>
          <cell r="G74">
            <v>55537</v>
          </cell>
          <cell r="I74">
            <v>55537</v>
          </cell>
          <cell r="J74">
            <v>55537</v>
          </cell>
        </row>
        <row r="75">
          <cell r="C75">
            <v>2450323.6800000002</v>
          </cell>
          <cell r="D75">
            <v>1361290.9333333333</v>
          </cell>
          <cell r="E75">
            <v>-57946.933333333349</v>
          </cell>
          <cell r="F75">
            <v>1303344</v>
          </cell>
          <cell r="G75">
            <v>1303344</v>
          </cell>
          <cell r="I75">
            <v>1303344</v>
          </cell>
          <cell r="J75">
            <v>1303344</v>
          </cell>
        </row>
        <row r="76">
          <cell r="C76">
            <v>9677018.9800000004</v>
          </cell>
          <cell r="D76">
            <v>5376121.6555555556</v>
          </cell>
          <cell r="E76">
            <v>1316704.3444444444</v>
          </cell>
          <cell r="F76">
            <v>6692826</v>
          </cell>
          <cell r="G76">
            <v>6481727</v>
          </cell>
          <cell r="I76">
            <v>6692826</v>
          </cell>
          <cell r="J76">
            <v>6481727</v>
          </cell>
        </row>
        <row r="77">
          <cell r="C77">
            <v>0</v>
          </cell>
          <cell r="D77">
            <v>0</v>
          </cell>
          <cell r="F77">
            <v>0</v>
          </cell>
          <cell r="G77">
            <v>0</v>
          </cell>
          <cell r="I77">
            <v>0</v>
          </cell>
          <cell r="J77">
            <v>0</v>
          </cell>
        </row>
        <row r="78">
          <cell r="C78">
            <v>1696570.71</v>
          </cell>
          <cell r="D78">
            <v>942539.28333333333</v>
          </cell>
          <cell r="E78">
            <v>-38204.283333333326</v>
          </cell>
          <cell r="F78">
            <v>904335</v>
          </cell>
          <cell r="G78">
            <v>954066</v>
          </cell>
          <cell r="I78">
            <v>904335</v>
          </cell>
          <cell r="J78">
            <v>954066</v>
          </cell>
        </row>
        <row r="79">
          <cell r="C79">
            <v>350691.03</v>
          </cell>
          <cell r="D79">
            <v>194828.35</v>
          </cell>
          <cell r="E79">
            <v>19977.649999999994</v>
          </cell>
          <cell r="F79">
            <v>214806</v>
          </cell>
          <cell r="G79">
            <v>74714</v>
          </cell>
          <cell r="I79">
            <v>214806</v>
          </cell>
          <cell r="J79">
            <v>74714</v>
          </cell>
        </row>
        <row r="80">
          <cell r="C80">
            <v>0</v>
          </cell>
          <cell r="D80">
            <v>0</v>
          </cell>
          <cell r="F80">
            <v>0</v>
          </cell>
          <cell r="G80">
            <v>0</v>
          </cell>
          <cell r="H80">
            <v>3545000</v>
          </cell>
          <cell r="I80">
            <v>3545000</v>
          </cell>
          <cell r="J80">
            <v>3545000</v>
          </cell>
        </row>
        <row r="81">
          <cell r="C81">
            <v>9029217.8000000007</v>
          </cell>
          <cell r="D81">
            <v>5016232.111111111</v>
          </cell>
          <cell r="E81">
            <v>591361.88888888923</v>
          </cell>
          <cell r="F81">
            <v>5607594</v>
          </cell>
          <cell r="G81">
            <v>5289059</v>
          </cell>
          <cell r="H81">
            <v>3545000</v>
          </cell>
          <cell r="I81">
            <v>9152594</v>
          </cell>
          <cell r="J81">
            <v>8834059</v>
          </cell>
        </row>
        <row r="82">
          <cell r="C82">
            <v>1523984.25</v>
          </cell>
          <cell r="D82">
            <v>846657.91666666663</v>
          </cell>
          <cell r="E82">
            <v>2888.0833333333721</v>
          </cell>
          <cell r="F82">
            <v>849546</v>
          </cell>
          <cell r="G82">
            <v>801192</v>
          </cell>
          <cell r="I82">
            <v>849546</v>
          </cell>
          <cell r="J82">
            <v>801192</v>
          </cell>
        </row>
        <row r="83">
          <cell r="C83">
            <v>6579146.96</v>
          </cell>
          <cell r="D83">
            <v>3655081.6444444442</v>
          </cell>
          <cell r="E83">
            <v>529400.35555555578</v>
          </cell>
          <cell r="F83">
            <v>4184482</v>
          </cell>
          <cell r="G83">
            <v>3945643</v>
          </cell>
          <cell r="I83">
            <v>4184482</v>
          </cell>
          <cell r="J83">
            <v>3945643</v>
          </cell>
        </row>
        <row r="84">
          <cell r="C84">
            <v>0</v>
          </cell>
          <cell r="D84">
            <v>0</v>
          </cell>
          <cell r="F84">
            <v>0</v>
          </cell>
          <cell r="G84">
            <v>0</v>
          </cell>
          <cell r="I84">
            <v>0</v>
          </cell>
          <cell r="J84">
            <v>0</v>
          </cell>
        </row>
        <row r="85">
          <cell r="C85">
            <v>926086.59</v>
          </cell>
          <cell r="D85">
            <v>514492.55</v>
          </cell>
          <cell r="E85">
            <v>59073.450000000012</v>
          </cell>
          <cell r="F85">
            <v>573566</v>
          </cell>
          <cell r="G85">
            <v>542224</v>
          </cell>
          <cell r="I85">
            <v>573566</v>
          </cell>
          <cell r="J85">
            <v>542224</v>
          </cell>
        </row>
        <row r="86">
          <cell r="C86">
            <v>0</v>
          </cell>
          <cell r="D86">
            <v>0</v>
          </cell>
          <cell r="F86">
            <v>0</v>
          </cell>
          <cell r="G86">
            <v>0</v>
          </cell>
          <cell r="I86">
            <v>0</v>
          </cell>
          <cell r="J86">
            <v>0</v>
          </cell>
        </row>
        <row r="87">
          <cell r="C87">
            <v>0</v>
          </cell>
          <cell r="D87">
            <v>0</v>
          </cell>
          <cell r="F87">
            <v>0</v>
          </cell>
          <cell r="G87">
            <v>0</v>
          </cell>
          <cell r="H87">
            <v>3545000</v>
          </cell>
          <cell r="I87">
            <v>3545000</v>
          </cell>
          <cell r="J87">
            <v>3545000</v>
          </cell>
        </row>
        <row r="88">
          <cell r="C88">
            <v>4464135.8600000003</v>
          </cell>
          <cell r="D88">
            <v>2480075.4777777772</v>
          </cell>
          <cell r="E88">
            <v>-2214640.4777777772</v>
          </cell>
          <cell r="F88">
            <v>265435</v>
          </cell>
          <cell r="G88">
            <v>288662.99999999953</v>
          </cell>
          <cell r="H88">
            <v>7643</v>
          </cell>
          <cell r="I88">
            <v>273078</v>
          </cell>
          <cell r="J88">
            <v>342184</v>
          </cell>
        </row>
        <row r="89">
          <cell r="C89">
            <v>12509644.390000001</v>
          </cell>
          <cell r="D89">
            <v>6949802.4388888888</v>
          </cell>
          <cell r="E89">
            <v>-6665682.4388888888</v>
          </cell>
          <cell r="F89">
            <v>284120</v>
          </cell>
          <cell r="G89">
            <v>284120</v>
          </cell>
          <cell r="H89">
            <v>6674775</v>
          </cell>
          <cell r="I89">
            <v>6958895</v>
          </cell>
          <cell r="J89">
            <v>6958895</v>
          </cell>
        </row>
        <row r="90">
          <cell r="C90">
            <v>12332288.23</v>
          </cell>
          <cell r="D90">
            <v>6851271.2388888886</v>
          </cell>
          <cell r="E90">
            <v>-6943298.2388888886</v>
          </cell>
          <cell r="F90">
            <v>-92027</v>
          </cell>
          <cell r="G90">
            <v>-92027</v>
          </cell>
          <cell r="H90">
            <v>6674775</v>
          </cell>
          <cell r="I90">
            <v>6582748</v>
          </cell>
          <cell r="J90">
            <v>6582748</v>
          </cell>
        </row>
        <row r="91">
          <cell r="C91">
            <v>177356.16</v>
          </cell>
          <cell r="D91">
            <v>98531.199999999997</v>
          </cell>
          <cell r="E91">
            <v>277615.8</v>
          </cell>
          <cell r="F91">
            <v>376147</v>
          </cell>
          <cell r="G91">
            <v>376147</v>
          </cell>
          <cell r="I91">
            <v>376147</v>
          </cell>
          <cell r="J91">
            <v>376147</v>
          </cell>
        </row>
        <row r="92">
          <cell r="C92">
            <v>8045508.5300000003</v>
          </cell>
          <cell r="D92">
            <v>4469726.9611111116</v>
          </cell>
          <cell r="E92">
            <v>-4451041.9611111116</v>
          </cell>
          <cell r="F92">
            <v>18685</v>
          </cell>
          <cell r="G92">
            <v>-4542.9999999995343</v>
          </cell>
          <cell r="H92">
            <v>6667132</v>
          </cell>
          <cell r="I92">
            <v>6685817</v>
          </cell>
          <cell r="J92">
            <v>6616711</v>
          </cell>
        </row>
        <row r="93">
          <cell r="C93">
            <v>8045508.5300000003</v>
          </cell>
          <cell r="D93">
            <v>4469726.9611111116</v>
          </cell>
          <cell r="E93">
            <v>-4561753.9611111116</v>
          </cell>
          <cell r="F93">
            <v>-92027</v>
          </cell>
          <cell r="G93">
            <v>-92026.999999999534</v>
          </cell>
          <cell r="H93">
            <v>6667132</v>
          </cell>
          <cell r="I93">
            <v>6575105</v>
          </cell>
          <cell r="J93">
            <v>6529227</v>
          </cell>
        </row>
        <row r="94">
          <cell r="C94">
            <v>0</v>
          </cell>
          <cell r="D94">
            <v>0</v>
          </cell>
          <cell r="E94">
            <v>110712</v>
          </cell>
          <cell r="F94">
            <v>110712</v>
          </cell>
          <cell r="G94">
            <v>87484</v>
          </cell>
          <cell r="I94">
            <v>110712</v>
          </cell>
          <cell r="J94">
            <v>87484</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p"/>
      <sheetName val="A4"/>
      <sheetName val="C"/>
      <sheetName val="C1"/>
      <sheetName val="D"/>
      <sheetName val="E"/>
      <sheetName val="E2"/>
      <sheetName val="E2.1"/>
      <sheetName val="F"/>
      <sheetName val="G"/>
      <sheetName val="I"/>
      <sheetName val="H"/>
      <sheetName val="J"/>
      <sheetName val="K"/>
      <sheetName val="K1"/>
      <sheetName val="L"/>
      <sheetName val="M"/>
      <sheetName val="M1"/>
      <sheetName val="N"/>
      <sheetName val="N1"/>
      <sheetName val="Q"/>
      <sheetName val="S"/>
      <sheetName val="T"/>
      <sheetName val="U"/>
      <sheetName val="Bal 30092002"/>
      <sheetName val="Bal 30092001"/>
      <sheetName val="Bal31122001"/>
      <sheetName val="E2_1"/>
      <sheetName val="Bal_30092002"/>
      <sheetName val="Bal_30092001"/>
      <sheetName val="Depositos judiciais"/>
      <sheetName val="AC 09 e 10 - FM_300902 Americel"/>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QUETE INFORM."/>
      <sheetName val="INFORMACION POR EMPRESA"/>
      <sheetName val="CIF-1"/>
      <sheetName val="CIF-2"/>
      <sheetName val="CIF-3"/>
      <sheetName val="CIF-4RES"/>
      <sheetName val="CIF-4BAL"/>
      <sheetName val="ANEXO 1"/>
      <sheetName val="ANEXO-2"/>
      <sheetName val="ANEXO-3"/>
      <sheetName val="ANEXO-4"/>
      <sheetName val="ANEXO-5"/>
      <sheetName val="ANEXO-6"/>
      <sheetName val="ANEXO-7"/>
      <sheetName val="ANEXO-8"/>
      <sheetName val="DATOS OP HIST"/>
      <sheetName val="EVOL TARIFAS"/>
      <sheetName val="CIF_3"/>
      <sheetName val="PAQUETE_INFORM_"/>
      <sheetName val="INFORMACION_POR_EMPRESA"/>
      <sheetName val="ANEXO_1"/>
      <sheetName val="DATOS_OP_HIST"/>
      <sheetName val="EVOL_TARIFAS"/>
      <sheetName val="Status"/>
      <sheetName val="Mercado"/>
    </sheetNames>
    <sheetDataSet>
      <sheetData sheetId="0">
        <row r="1">
          <cell r="A1" t="str">
            <v>TELECOMUNICACIONES DE GUATEMALA, S.A.</v>
          </cell>
        </row>
      </sheetData>
      <sheetData sheetId="1"/>
      <sheetData sheetId="2"/>
      <sheetData sheetId="3" refreshError="1"/>
      <sheetData sheetId="4" refreshError="1">
        <row r="1">
          <cell r="A1" t="str">
            <v>TELECOMUNICACIONES DE GUATEMALA, S.A.</v>
          </cell>
        </row>
        <row r="2">
          <cell r="A2" t="str">
            <v>ESTADO DE RESULTADOS INSTITUCIONAL</v>
          </cell>
          <cell r="I2" t="str">
            <v>CIF: 3</v>
          </cell>
        </row>
        <row r="3">
          <cell r="A3" t="str">
            <v>(QUETZALES)</v>
          </cell>
        </row>
        <row r="5">
          <cell r="A5" t="str">
            <v>MES MAYO</v>
          </cell>
          <cell r="C5" t="str">
            <v xml:space="preserve">% </v>
          </cell>
          <cell r="E5" t="str">
            <v>ACUMULADO MAYO</v>
          </cell>
          <cell r="G5" t="str">
            <v xml:space="preserve">% </v>
          </cell>
          <cell r="I5" t="str">
            <v>%</v>
          </cell>
        </row>
        <row r="6">
          <cell r="A6" t="str">
            <v>REAL</v>
          </cell>
          <cell r="B6" t="str">
            <v>PTO.</v>
          </cell>
          <cell r="C6" t="str">
            <v xml:space="preserve">DE </v>
          </cell>
          <cell r="D6" t="str">
            <v>CONCEPTO</v>
          </cell>
          <cell r="E6" t="str">
            <v>REAL</v>
          </cell>
          <cell r="F6" t="str">
            <v>PTO.</v>
          </cell>
          <cell r="G6" t="str">
            <v xml:space="preserve">DE </v>
          </cell>
          <cell r="H6" t="str">
            <v>META</v>
          </cell>
          <cell r="I6" t="str">
            <v>CUMPLIM.</v>
          </cell>
        </row>
        <row r="7">
          <cell r="A7">
            <v>1999</v>
          </cell>
          <cell r="B7">
            <v>1999</v>
          </cell>
          <cell r="C7" t="str">
            <v>AVA.</v>
          </cell>
          <cell r="E7">
            <v>1999</v>
          </cell>
          <cell r="F7">
            <v>1999</v>
          </cell>
          <cell r="G7" t="str">
            <v>AVA.</v>
          </cell>
          <cell r="H7">
            <v>1999</v>
          </cell>
          <cell r="I7" t="str">
            <v>S/META</v>
          </cell>
        </row>
        <row r="9">
          <cell r="D9" t="str">
            <v>INGRESOS TOTALES</v>
          </cell>
        </row>
        <row r="10">
          <cell r="A10">
            <v>50510864</v>
          </cell>
          <cell r="B10">
            <v>39727273</v>
          </cell>
          <cell r="C10">
            <v>1.2714405038573879</v>
          </cell>
          <cell r="D10" t="str">
            <v>TELEFONIA LOCAL</v>
          </cell>
        </row>
        <row r="11">
          <cell r="A11">
            <v>21445409</v>
          </cell>
          <cell r="B11">
            <v>21571743</v>
          </cell>
          <cell r="C11">
            <v>0.99414354231830038</v>
          </cell>
          <cell r="D11" t="str">
            <v>TELEFONIA ITERURBANA</v>
          </cell>
        </row>
        <row r="12">
          <cell r="A12">
            <v>32260099</v>
          </cell>
          <cell r="B12">
            <v>28585428</v>
          </cell>
          <cell r="C12">
            <v>1.1285504978270746</v>
          </cell>
          <cell r="D12" t="str">
            <v>TELEFONIA INTERNACIONAL (SALIDA(</v>
          </cell>
        </row>
        <row r="13">
          <cell r="A13">
            <v>18714387</v>
          </cell>
          <cell r="B13">
            <v>14035684</v>
          </cell>
          <cell r="C13">
            <v>1.3333434266545185</v>
          </cell>
          <cell r="D13" t="str">
            <v>TELEFONIA INTERNACIONAL (ENTRADA)</v>
          </cell>
        </row>
        <row r="14">
          <cell r="A14">
            <v>6111244</v>
          </cell>
          <cell r="B14">
            <v>9739742</v>
          </cell>
          <cell r="C14">
            <v>0.62745440279629583</v>
          </cell>
          <cell r="D14" t="str">
            <v>CONEXIONES DE LINEAS</v>
          </cell>
        </row>
        <row r="15">
          <cell r="A15">
            <v>733872</v>
          </cell>
          <cell r="B15">
            <v>560891</v>
          </cell>
          <cell r="C15">
            <v>1.3084039501436109</v>
          </cell>
          <cell r="D15" t="str">
            <v>SERVICIOS DIGITALES</v>
          </cell>
        </row>
        <row r="16">
          <cell r="A16">
            <v>1457685</v>
          </cell>
          <cell r="B16">
            <v>2670218</v>
          </cell>
          <cell r="C16">
            <v>0.54590486619444556</v>
          </cell>
          <cell r="D16" t="str">
            <v>TELEFONIA PUBLICA</v>
          </cell>
        </row>
        <row r="17">
          <cell r="A17">
            <v>8000000</v>
          </cell>
          <cell r="D17" t="str">
            <v>TRANSMISION DE DATOS</v>
          </cell>
        </row>
        <row r="18">
          <cell r="A18">
            <v>1080956</v>
          </cell>
          <cell r="B18">
            <v>3450699</v>
          </cell>
          <cell r="C18">
            <v>0.31325711109546212</v>
          </cell>
          <cell r="D18" t="str">
            <v>OTROS INGRESOS (CIF 4)</v>
          </cell>
        </row>
        <row r="19">
          <cell r="A19">
            <v>-564473</v>
          </cell>
          <cell r="B19">
            <v>-326467</v>
          </cell>
          <cell r="C19">
            <v>1.7290354002089032</v>
          </cell>
          <cell r="D19" t="str">
            <v>REDUCCIONES Y REBAJAS</v>
          </cell>
        </row>
        <row r="20">
          <cell r="A20">
            <v>139750043</v>
          </cell>
          <cell r="B20">
            <v>120015211</v>
          </cell>
          <cell r="C20">
            <v>1.1644360896886645</v>
          </cell>
          <cell r="D20" t="str">
            <v>SUMA</v>
          </cell>
        </row>
        <row r="22">
          <cell r="D22" t="str">
            <v>COSTOS Y GASTOS TOTALES</v>
          </cell>
        </row>
        <row r="23">
          <cell r="A23">
            <v>0</v>
          </cell>
          <cell r="B23">
            <v>0</v>
          </cell>
          <cell r="D23" t="str">
            <v>SUELDOS Y SALARIOS</v>
          </cell>
        </row>
        <row r="24">
          <cell r="A24">
            <v>0</v>
          </cell>
          <cell r="B24">
            <v>0</v>
          </cell>
          <cell r="D24" t="str">
            <v>PRESTACIONES</v>
          </cell>
        </row>
        <row r="25">
          <cell r="A25">
            <v>0</v>
          </cell>
          <cell r="B25">
            <v>0</v>
          </cell>
          <cell r="D25" t="str">
            <v>ATENCIONES A EMPLEADOS</v>
          </cell>
        </row>
        <row r="26">
          <cell r="D26" t="str">
            <v>DEPRECIACION Y AMORTIZACION</v>
          </cell>
        </row>
        <row r="27">
          <cell r="D27" t="str">
            <v>ASESORIA Y ASISTENCIA TECNICA</v>
          </cell>
        </row>
        <row r="28">
          <cell r="D28" t="str">
            <v>MANTENIMIENTO</v>
          </cell>
        </row>
        <row r="29">
          <cell r="D29" t="str">
            <v>SUMINISTROS</v>
          </cell>
        </row>
        <row r="30">
          <cell r="D30" t="str">
            <v>SERVICIOS PUBLICOS</v>
          </cell>
        </row>
        <row r="31">
          <cell r="D31" t="str">
            <v>IMPUESTOS</v>
          </cell>
        </row>
        <row r="32">
          <cell r="D32" t="str">
            <v>ARRENDAMIENTOS</v>
          </cell>
        </row>
        <row r="33">
          <cell r="D33" t="str">
            <v>GASTOS Y COMISIONES BANCARIAS</v>
          </cell>
        </row>
        <row r="34">
          <cell r="D34" t="str">
            <v>GASTOS POR UTILIZACION DE SIST. SATELITAL</v>
          </cell>
        </row>
        <row r="35">
          <cell r="D35" t="str">
            <v>SERVICIOS DE TERCEROS</v>
          </cell>
        </row>
        <row r="36">
          <cell r="D36" t="str">
            <v>OTROS SERVICIOS DIVERSOS</v>
          </cell>
        </row>
        <row r="37">
          <cell r="D37" t="str">
            <v>SEGUROS</v>
          </cell>
        </row>
        <row r="38">
          <cell r="D38" t="str">
            <v>PUBLICIDAD Y RELACIONES</v>
          </cell>
        </row>
        <row r="39">
          <cell r="D39" t="str">
            <v>GASTOS DE TRANSPORTE</v>
          </cell>
        </row>
        <row r="40">
          <cell r="D40" t="str">
            <v>GASTOS DE VEHICULOS</v>
          </cell>
        </row>
        <row r="41">
          <cell r="D41" t="str">
            <v>OTROS GASTOS (CIF 4)</v>
          </cell>
        </row>
        <row r="42">
          <cell r="A42">
            <v>0</v>
          </cell>
          <cell r="B42">
            <v>0</v>
          </cell>
          <cell r="D42" t="str">
            <v>SUMA</v>
          </cell>
        </row>
        <row r="44">
          <cell r="A44">
            <v>0</v>
          </cell>
          <cell r="B44">
            <v>0</v>
          </cell>
          <cell r="D44" t="str">
            <v>UTILIDAD DE OPERACION</v>
          </cell>
        </row>
        <row r="45">
          <cell r="A45">
            <v>0</v>
          </cell>
          <cell r="B45">
            <v>0</v>
          </cell>
          <cell r="D45" t="str">
            <v>EBITDA</v>
          </cell>
        </row>
        <row r="47">
          <cell r="A47">
            <v>0</v>
          </cell>
          <cell r="B47">
            <v>0</v>
          </cell>
          <cell r="D47" t="str">
            <v>PAGO HONORARIOS LUCA</v>
          </cell>
        </row>
        <row r="48">
          <cell r="A48">
            <v>0</v>
          </cell>
          <cell r="B48">
            <v>0</v>
          </cell>
          <cell r="D48" t="str">
            <v>COSTO OPERADOR TELMEX</v>
          </cell>
        </row>
        <row r="50">
          <cell r="A50">
            <v>0</v>
          </cell>
          <cell r="B50">
            <v>0</v>
          </cell>
          <cell r="D50" t="str">
            <v>CTO. INT. DE FINANCIAMIENTO</v>
          </cell>
        </row>
        <row r="51">
          <cell r="A51">
            <v>0</v>
          </cell>
          <cell r="B51">
            <v>0</v>
          </cell>
          <cell r="D51" t="str">
            <v>INTERESES PAGADOS</v>
          </cell>
        </row>
        <row r="52">
          <cell r="A52">
            <v>0</v>
          </cell>
          <cell r="B52">
            <v>0</v>
          </cell>
          <cell r="D52" t="str">
            <v>INTERESES COBRADOS</v>
          </cell>
        </row>
        <row r="53">
          <cell r="A53">
            <v>0</v>
          </cell>
          <cell r="B53">
            <v>0</v>
          </cell>
          <cell r="D53" t="str">
            <v>DIFERENCIA EN CAMBIOS</v>
          </cell>
        </row>
        <row r="54">
          <cell r="A54">
            <v>0</v>
          </cell>
          <cell r="B54">
            <v>0</v>
          </cell>
        </row>
        <row r="55">
          <cell r="A55">
            <v>0</v>
          </cell>
          <cell r="B55">
            <v>0</v>
          </cell>
          <cell r="D55" t="str">
            <v>SUMA</v>
          </cell>
        </row>
        <row r="57">
          <cell r="A57">
            <v>0</v>
          </cell>
          <cell r="B57">
            <v>0</v>
          </cell>
          <cell r="D57" t="str">
            <v>UTILIDAD ANTES DE IMPUESTOS</v>
          </cell>
        </row>
        <row r="58">
          <cell r="A58">
            <v>0</v>
          </cell>
          <cell r="B58">
            <v>0</v>
          </cell>
        </row>
        <row r="59">
          <cell r="A59">
            <v>0</v>
          </cell>
          <cell r="B59">
            <v>0</v>
          </cell>
          <cell r="D59" t="str">
            <v xml:space="preserve">IMPUESTOS </v>
          </cell>
        </row>
        <row r="60">
          <cell r="A60">
            <v>0</v>
          </cell>
          <cell r="B60">
            <v>0</v>
          </cell>
          <cell r="D60" t="str">
            <v>I S R</v>
          </cell>
        </row>
        <row r="61">
          <cell r="A61">
            <v>0</v>
          </cell>
          <cell r="B61">
            <v>0</v>
          </cell>
          <cell r="D61" t="str">
            <v>SUMA</v>
          </cell>
        </row>
        <row r="62">
          <cell r="A62">
            <v>0</v>
          </cell>
          <cell r="B62">
            <v>0</v>
          </cell>
        </row>
        <row r="63">
          <cell r="A63">
            <v>0</v>
          </cell>
          <cell r="B63">
            <v>0</v>
          </cell>
          <cell r="D63" t="str">
            <v>UTILIDAD NETA</v>
          </cell>
        </row>
      </sheetData>
      <sheetData sheetId="5">
        <row r="1">
          <cell r="A1" t="str">
            <v>TELECOMUNICACIONES DE GUATEMALA, S.A.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EMIG_209"/>
      <sheetName val="DIVIN_ARAXA"/>
      <sheetName val="Ativo"/>
      <sheetName val="Passivo"/>
      <sheetName val="DRE"/>
      <sheetName val="A4"/>
      <sheetName val="N1.15"/>
      <sheetName val="LA1 Total"/>
      <sheetName val="Inputs"/>
    </sheetNames>
    <sheetDataSet>
      <sheetData sheetId="0" refreshError="1">
        <row r="2">
          <cell r="B2" t="str">
            <v>ENGESET - ENGENHARIA E SERVIÇOS DE TELEMÁTICA S/A</v>
          </cell>
        </row>
        <row r="3">
          <cell r="B3" t="str">
            <v>Planilha de acompanhamento de obra</v>
          </cell>
        </row>
        <row r="4">
          <cell r="B4" t="str">
            <v>TELEMIG 209/97</v>
          </cell>
        </row>
        <row r="6">
          <cell r="B6" t="str">
            <v>TELEMIG 209</v>
          </cell>
          <cell r="C6" t="str">
            <v xml:space="preserve">Saldo em </v>
          </cell>
          <cell r="D6">
            <v>35796</v>
          </cell>
          <cell r="E6">
            <v>35827</v>
          </cell>
          <cell r="F6">
            <v>35855</v>
          </cell>
          <cell r="G6">
            <v>35886</v>
          </cell>
          <cell r="H6">
            <v>35916</v>
          </cell>
          <cell r="I6">
            <v>35947</v>
          </cell>
          <cell r="J6">
            <v>35977</v>
          </cell>
          <cell r="K6">
            <v>36008</v>
          </cell>
          <cell r="L6">
            <v>36039</v>
          </cell>
          <cell r="M6">
            <v>36069</v>
          </cell>
          <cell r="N6">
            <v>36100</v>
          </cell>
          <cell r="O6">
            <v>36130</v>
          </cell>
          <cell r="P6">
            <v>36161</v>
          </cell>
        </row>
        <row r="7">
          <cell r="B7" t="str">
            <v>Nº PROJETO: X22404</v>
          </cell>
          <cell r="C7">
            <v>35795</v>
          </cell>
          <cell r="D7">
            <v>35461</v>
          </cell>
        </row>
        <row r="8">
          <cell r="B8" t="str">
            <v>INÍCIO DA OBRA: 11/97</v>
          </cell>
        </row>
        <row r="9">
          <cell r="B9" t="str">
            <v>RECEITA CONTRATADA</v>
          </cell>
          <cell r="C9">
            <v>1080351.3600000001</v>
          </cell>
          <cell r="D9">
            <v>1080351.3600000001</v>
          </cell>
          <cell r="E9">
            <v>1080351.3600000001</v>
          </cell>
          <cell r="F9">
            <v>1080351.3600000001</v>
          </cell>
          <cell r="G9">
            <v>1080351.3600000001</v>
          </cell>
          <cell r="H9">
            <v>1080351.3600000001</v>
          </cell>
          <cell r="I9">
            <v>1080351.3600000001</v>
          </cell>
          <cell r="J9">
            <v>1080351.3600000001</v>
          </cell>
          <cell r="K9">
            <v>1080351.3600000001</v>
          </cell>
          <cell r="L9">
            <v>1080351.3600000001</v>
          </cell>
          <cell r="M9">
            <v>1080351.3600000001</v>
          </cell>
          <cell r="N9">
            <v>1080351.3600000001</v>
          </cell>
          <cell r="O9">
            <v>1080351.3600000001</v>
          </cell>
          <cell r="P9">
            <v>1080351.3600000001</v>
          </cell>
        </row>
        <row r="10">
          <cell r="B10" t="str">
            <v>(+) ADITIVOS</v>
          </cell>
          <cell r="D10">
            <v>296837.74</v>
          </cell>
          <cell r="G10">
            <v>97906.16</v>
          </cell>
          <cell r="H10">
            <v>191194.41999999993</v>
          </cell>
          <cell r="I10">
            <v>151260.22</v>
          </cell>
          <cell r="K10">
            <v>114781.65000000001</v>
          </cell>
          <cell r="L10">
            <v>74885.570000000007</v>
          </cell>
          <cell r="M10">
            <v>30311.13</v>
          </cell>
          <cell r="N10">
            <v>59181.45</v>
          </cell>
          <cell r="O10">
            <v>-52442.97</v>
          </cell>
          <cell r="P10">
            <v>-2035.68</v>
          </cell>
        </row>
        <row r="11">
          <cell r="B11" t="str">
            <v>(+) REORÇAMENTO</v>
          </cell>
        </row>
        <row r="12">
          <cell r="B12" t="str">
            <v>TOTAL DA  RECEITA</v>
          </cell>
          <cell r="C12">
            <v>1080351.3600000001</v>
          </cell>
          <cell r="D12">
            <v>1080351.3600000001</v>
          </cell>
          <cell r="E12">
            <v>1080351.3600000001</v>
          </cell>
          <cell r="F12">
            <v>1080351.3600000001</v>
          </cell>
          <cell r="G12">
            <v>1080351.3600000001</v>
          </cell>
          <cell r="H12">
            <v>1080351.3600000001</v>
          </cell>
          <cell r="I12">
            <v>1080351.3600000001</v>
          </cell>
          <cell r="J12">
            <v>1080351.3600000001</v>
          </cell>
          <cell r="K12">
            <v>1080351.3600000001</v>
          </cell>
          <cell r="L12">
            <v>1080351.3600000001</v>
          </cell>
          <cell r="M12">
            <v>1080351.3600000001</v>
          </cell>
          <cell r="N12">
            <v>1080351.3600000001</v>
          </cell>
          <cell r="O12">
            <v>1080351.3600000001</v>
          </cell>
          <cell r="P12">
            <v>1080351.3600000001</v>
          </cell>
        </row>
        <row r="14">
          <cell r="B14" t="str">
            <v>CUSTO ORÇADO</v>
          </cell>
          <cell r="C14">
            <v>752035.8</v>
          </cell>
          <cell r="D14">
            <v>806347.97000000009</v>
          </cell>
          <cell r="E14">
            <v>806347.97000000009</v>
          </cell>
          <cell r="F14">
            <v>806347.97000000009</v>
          </cell>
          <cell r="G14">
            <v>806347.97000000009</v>
          </cell>
          <cell r="H14">
            <v>806347.97000000009</v>
          </cell>
          <cell r="I14">
            <v>806347.97000000009</v>
          </cell>
          <cell r="J14">
            <v>806347.97000000009</v>
          </cell>
          <cell r="K14">
            <v>806347.97000000009</v>
          </cell>
          <cell r="L14">
            <v>806347.97000000009</v>
          </cell>
          <cell r="M14">
            <v>815029.97000000009</v>
          </cell>
          <cell r="N14">
            <v>806347.97000000009</v>
          </cell>
          <cell r="O14">
            <v>806347.97000000009</v>
          </cell>
          <cell r="P14">
            <v>806347.97000000009</v>
          </cell>
        </row>
        <row r="15">
          <cell r="B15" t="str">
            <v>(-) ADITIVOS</v>
          </cell>
          <cell r="D15">
            <v>452960</v>
          </cell>
          <cell r="G15">
            <v>117272.02000000002</v>
          </cell>
          <cell r="I15">
            <v>110932.65</v>
          </cell>
          <cell r="K15">
            <v>80347.149999999994</v>
          </cell>
          <cell r="L15">
            <v>8682</v>
          </cell>
          <cell r="M15">
            <v>-17001.57</v>
          </cell>
        </row>
        <row r="16">
          <cell r="B16" t="str">
            <v>(-) REORÇAMENTO CUSTOS</v>
          </cell>
          <cell r="C16">
            <v>54312.17</v>
          </cell>
          <cell r="J16">
            <v>429800</v>
          </cell>
          <cell r="K16">
            <v>14153.57</v>
          </cell>
          <cell r="P16">
            <v>32357.41</v>
          </cell>
        </row>
        <row r="17">
          <cell r="B17" t="str">
            <v>TOTAL DO CUSTO VENDIDO</v>
          </cell>
          <cell r="C17">
            <v>806347.97000000009</v>
          </cell>
          <cell r="D17">
            <v>806347.97000000009</v>
          </cell>
          <cell r="E17">
            <v>806347.97000000009</v>
          </cell>
          <cell r="F17">
            <v>806347.97000000009</v>
          </cell>
          <cell r="G17">
            <v>806347.97000000009</v>
          </cell>
          <cell r="H17">
            <v>806347.97000000009</v>
          </cell>
          <cell r="I17">
            <v>806347.97000000009</v>
          </cell>
          <cell r="J17">
            <v>806347.97000000009</v>
          </cell>
          <cell r="K17">
            <v>806347.97000000009</v>
          </cell>
          <cell r="L17">
            <v>815029.97000000009</v>
          </cell>
          <cell r="M17">
            <v>815029.97000000009</v>
          </cell>
          <cell r="N17">
            <v>806347.97000000009</v>
          </cell>
          <cell r="O17">
            <v>806347.97000000009</v>
          </cell>
          <cell r="P17">
            <v>806347.97000000009</v>
          </cell>
        </row>
        <row r="19">
          <cell r="B19" t="str">
            <v>MARK-UP S/ CUSTO VENDIDO</v>
          </cell>
          <cell r="C19">
            <v>0.33980787475660157</v>
          </cell>
          <cell r="D19">
            <v>0.33980787475660157</v>
          </cell>
          <cell r="E19">
            <v>0.33980787475660157</v>
          </cell>
          <cell r="F19">
            <v>0.33980787475660157</v>
          </cell>
          <cell r="G19">
            <v>0.33980787475660157</v>
          </cell>
          <cell r="H19">
            <v>0.33980787475660157</v>
          </cell>
          <cell r="I19">
            <v>0.33980787475660157</v>
          </cell>
          <cell r="J19">
            <v>0.33980787475660157</v>
          </cell>
          <cell r="K19">
            <v>0.33980787475660157</v>
          </cell>
          <cell r="L19">
            <v>0.32553574686339437</v>
          </cell>
          <cell r="M19">
            <v>0.32553574686339437</v>
          </cell>
          <cell r="N19">
            <v>0.33980787475660157</v>
          </cell>
          <cell r="O19">
            <v>0.33980787475660157</v>
          </cell>
          <cell r="P19">
            <v>0.33980787475660157</v>
          </cell>
        </row>
        <row r="21">
          <cell r="B21" t="str">
            <v>% EXECUÇÃO DO MÊS</v>
          </cell>
          <cell r="C21">
            <v>0</v>
          </cell>
          <cell r="D21">
            <v>9.7699996578890808E-2</v>
          </cell>
          <cell r="E21">
            <v>6.5600000000000006E-2</v>
          </cell>
          <cell r="F21">
            <v>6.5399999999999972E-2</v>
          </cell>
          <cell r="G21">
            <v>4.6999999999999993E-2</v>
          </cell>
          <cell r="H21">
            <v>1.6199999999999992E-2</v>
          </cell>
          <cell r="I21">
            <v>9.0900000000000106E-2</v>
          </cell>
          <cell r="J21">
            <v>4.1799999999999927E-2</v>
          </cell>
          <cell r="K21">
            <v>7.3499999999999996E-2</v>
          </cell>
          <cell r="L21">
            <v>4.0399999999999985E-2</v>
          </cell>
          <cell r="M21">
            <v>1.8099999999999974E-2</v>
          </cell>
          <cell r="N21">
            <v>2.5200000000000021E-2</v>
          </cell>
          <cell r="O21">
            <v>8.5000000000000117E-2</v>
          </cell>
          <cell r="P21">
            <v>6.0599999999999987E-2</v>
          </cell>
        </row>
        <row r="23">
          <cell r="B23" t="str">
            <v>RECEITA REALIZADA NO MÊS</v>
          </cell>
          <cell r="D23">
            <v>105550.32417600004</v>
          </cell>
          <cell r="E23">
            <v>70871.049216000014</v>
          </cell>
          <cell r="F23">
            <v>70654.978943999973</v>
          </cell>
          <cell r="G23">
            <v>50776.513919999998</v>
          </cell>
          <cell r="H23">
            <v>17501.692031999992</v>
          </cell>
          <cell r="I23">
            <v>98203.938624000119</v>
          </cell>
          <cell r="J23">
            <v>45158.686847999925</v>
          </cell>
          <cell r="K23">
            <v>79405.824959999998</v>
          </cell>
          <cell r="L23">
            <v>43646.194943999988</v>
          </cell>
          <cell r="M23">
            <v>19554.359615999972</v>
          </cell>
          <cell r="N23">
            <v>27224.854272000026</v>
          </cell>
          <cell r="O23">
            <v>91829.865600000136</v>
          </cell>
          <cell r="P23" t="e">
            <v>#N/A</v>
          </cell>
        </row>
        <row r="25">
          <cell r="B25" t="str">
            <v>CUSTO INCORRIDO NO MÊS</v>
          </cell>
          <cell r="D25">
            <v>66347.77</v>
          </cell>
          <cell r="E25">
            <v>59170.3</v>
          </cell>
          <cell r="F25">
            <v>70045.61</v>
          </cell>
          <cell r="G25">
            <v>47368.08</v>
          </cell>
          <cell r="H25">
            <v>29521.11</v>
          </cell>
          <cell r="I25">
            <v>43721.97</v>
          </cell>
          <cell r="J25">
            <v>31477.95</v>
          </cell>
          <cell r="K25">
            <v>54780.12</v>
          </cell>
          <cell r="L25">
            <v>31865.95</v>
          </cell>
          <cell r="M25">
            <v>18937.03</v>
          </cell>
          <cell r="N25">
            <v>46021.919999999998</v>
          </cell>
          <cell r="O25">
            <v>52959.19</v>
          </cell>
          <cell r="P25">
            <v>46477</v>
          </cell>
        </row>
        <row r="27">
          <cell r="B27" t="str">
            <v>MARK-UP S/ CUSTO DO MÊS</v>
          </cell>
          <cell r="C27">
            <v>0</v>
          </cell>
          <cell r="D27">
            <v>0.59086468431418315</v>
          </cell>
          <cell r="E27">
            <v>0.19774699834207388</v>
          </cell>
          <cell r="F27">
            <v>8.6996022163270403E-3</v>
          </cell>
          <cell r="G27">
            <v>7.1956345285685952E-2</v>
          </cell>
          <cell r="H27">
            <v>-0.40714654591239996</v>
          </cell>
          <cell r="I27">
            <v>1.2461004987652688</v>
          </cell>
          <cell r="J27">
            <v>0.4346133356206463</v>
          </cell>
          <cell r="K27">
            <v>0.44953725840688175</v>
          </cell>
          <cell r="L27">
            <v>0.36968127245539484</v>
          </cell>
          <cell r="M27">
            <v>3.2599072610645541E-2</v>
          </cell>
          <cell r="N27">
            <v>-0.40843723443089675</v>
          </cell>
          <cell r="O27">
            <v>0.73397413366783248</v>
          </cell>
          <cell r="P27">
            <v>0.40863851832088827</v>
          </cell>
        </row>
        <row r="29">
          <cell r="B29" t="str">
            <v>% EXECUÇÃO DO ANO</v>
          </cell>
          <cell r="C29">
            <v>0</v>
          </cell>
          <cell r="D29">
            <v>9.7699996578890808E-2</v>
          </cell>
          <cell r="E29">
            <v>0.16329999657889083</v>
          </cell>
          <cell r="F29">
            <v>0.22869999657889079</v>
          </cell>
          <cell r="G29">
            <v>0.27569999657889077</v>
          </cell>
          <cell r="H29">
            <v>0.29189999657889076</v>
          </cell>
          <cell r="I29">
            <v>0.38279999657889086</v>
          </cell>
          <cell r="J29">
            <v>0.4245999965788908</v>
          </cell>
          <cell r="K29">
            <v>0.49809999657889081</v>
          </cell>
          <cell r="L29">
            <v>0.5384999965788908</v>
          </cell>
          <cell r="M29">
            <v>0.55659999657889081</v>
          </cell>
          <cell r="N29">
            <v>0.58179999657889081</v>
          </cell>
          <cell r="O29">
            <v>0.66679999657889089</v>
          </cell>
          <cell r="P29">
            <v>6.0599999999999987E-2</v>
          </cell>
        </row>
        <row r="31">
          <cell r="B31" t="str">
            <v>RECEITA REALIZADA ANO</v>
          </cell>
          <cell r="C31">
            <v>0</v>
          </cell>
          <cell r="D31">
            <v>105550.32417600004</v>
          </cell>
          <cell r="E31">
            <v>176421.37339200004</v>
          </cell>
          <cell r="F31">
            <v>247076.35233600001</v>
          </cell>
          <cell r="G31">
            <v>297852.86625600001</v>
          </cell>
          <cell r="H31">
            <v>315354.558288</v>
          </cell>
          <cell r="I31">
            <v>413558.49691200012</v>
          </cell>
          <cell r="J31">
            <v>458717.18376000004</v>
          </cell>
          <cell r="K31">
            <v>538123.00872000004</v>
          </cell>
          <cell r="L31">
            <v>581769.20366400003</v>
          </cell>
          <cell r="M31">
            <v>601323.56328</v>
          </cell>
          <cell r="N31">
            <v>628548.41755200003</v>
          </cell>
          <cell r="O31" t="e">
            <v>#N/A</v>
          </cell>
          <cell r="P31">
            <v>65469.292415999924</v>
          </cell>
        </row>
        <row r="33">
          <cell r="B33" t="str">
            <v>CUSTO INCORRIDO NO ANO</v>
          </cell>
          <cell r="D33">
            <v>66347.77</v>
          </cell>
          <cell r="E33">
            <v>125518.07</v>
          </cell>
          <cell r="F33">
            <v>195563.68</v>
          </cell>
          <cell r="G33">
            <v>242931.76</v>
          </cell>
          <cell r="H33">
            <v>272452.87</v>
          </cell>
          <cell r="I33">
            <v>316174.83999999997</v>
          </cell>
          <cell r="J33">
            <v>347652.79</v>
          </cell>
          <cell r="K33">
            <v>402432.91</v>
          </cell>
          <cell r="L33">
            <v>434298.86</v>
          </cell>
          <cell r="M33">
            <v>453235.89</v>
          </cell>
          <cell r="N33">
            <v>499257.81</v>
          </cell>
          <cell r="O33">
            <v>552217</v>
          </cell>
          <cell r="P33">
            <v>46477</v>
          </cell>
        </row>
        <row r="35">
          <cell r="B35" t="str">
            <v>MARK-UP S/CUSTO DO ANO</v>
          </cell>
          <cell r="C35">
            <v>0</v>
          </cell>
          <cell r="D35">
            <v>0.59086468431418315</v>
          </cell>
          <cell r="E35">
            <v>0.40554561898537811</v>
          </cell>
          <cell r="F35">
            <v>0.26340613111800737</v>
          </cell>
          <cell r="G35">
            <v>0.22607627037321087</v>
          </cell>
          <cell r="H35">
            <v>0.15746462236936609</v>
          </cell>
          <cell r="I35">
            <v>0.3080057126367175</v>
          </cell>
          <cell r="J35">
            <v>0.31946930085042635</v>
          </cell>
          <cell r="K35">
            <v>0.33717445901728094</v>
          </cell>
          <cell r="L35">
            <v>0.3395595918994585</v>
          </cell>
          <cell r="M35">
            <v>0.32673421621575471</v>
          </cell>
          <cell r="N35">
            <v>0.25896561848877253</v>
          </cell>
          <cell r="O35">
            <v>0.30452029392793079</v>
          </cell>
          <cell r="P35">
            <v>0.40863851832088827</v>
          </cell>
        </row>
        <row r="37">
          <cell r="B37" t="str">
            <v>% EXECUÇÃO ACUMULADO</v>
          </cell>
          <cell r="C37">
            <v>0.10390000000000001</v>
          </cell>
          <cell r="D37">
            <v>0.2016</v>
          </cell>
          <cell r="E37">
            <v>0.26719999999999999</v>
          </cell>
          <cell r="F37">
            <v>0.33260000000000001</v>
          </cell>
          <cell r="G37">
            <v>0.37959999999999999</v>
          </cell>
          <cell r="H37">
            <v>0.39579999999999999</v>
          </cell>
          <cell r="I37">
            <v>0.48670000000000002</v>
          </cell>
          <cell r="J37">
            <v>0.52849999999999997</v>
          </cell>
          <cell r="K37">
            <v>0.60199999999999998</v>
          </cell>
          <cell r="L37">
            <v>0.64239999999999997</v>
          </cell>
          <cell r="M37">
            <v>0.66049999999999998</v>
          </cell>
          <cell r="N37">
            <v>0.68569999999999998</v>
          </cell>
          <cell r="O37">
            <v>0.77070000000000005</v>
          </cell>
          <cell r="P37">
            <v>0.83130000000000004</v>
          </cell>
        </row>
        <row r="38">
          <cell r="O38" t="str">
            <v xml:space="preserve"> </v>
          </cell>
        </row>
        <row r="39">
          <cell r="B39" t="str">
            <v>RECEITA REALIZ./ACUM. DA OBRA</v>
          </cell>
          <cell r="C39">
            <v>112248.51</v>
          </cell>
          <cell r="D39">
            <v>217798.83417600003</v>
          </cell>
          <cell r="E39">
            <v>288669.88339200005</v>
          </cell>
          <cell r="F39">
            <v>359324.86233600002</v>
          </cell>
          <cell r="G39">
            <v>410101.37625600002</v>
          </cell>
          <cell r="H39">
            <v>427603.06828800001</v>
          </cell>
          <cell r="I39">
            <v>525807.00691200013</v>
          </cell>
          <cell r="J39">
            <v>570965.69376000005</v>
          </cell>
          <cell r="K39">
            <v>650371.51872000005</v>
          </cell>
          <cell r="L39">
            <v>694017.71366400004</v>
          </cell>
          <cell r="M39">
            <v>713572.07328000001</v>
          </cell>
          <cell r="N39">
            <v>740796.92755200004</v>
          </cell>
          <cell r="O39">
            <v>832626.79315200017</v>
          </cell>
          <cell r="P39">
            <v>898096.0855680001</v>
          </cell>
        </row>
        <row r="41">
          <cell r="B41" t="str">
            <v>CUSTO INCORRIDO ACUM.DA OBRA</v>
          </cell>
          <cell r="C41">
            <v>89499.91</v>
          </cell>
          <cell r="D41">
            <v>155847.67999999999</v>
          </cell>
          <cell r="E41">
            <v>215017.98</v>
          </cell>
          <cell r="F41">
            <v>285063.58999999997</v>
          </cell>
          <cell r="G41">
            <v>332431.67000000004</v>
          </cell>
          <cell r="H41">
            <v>361952.78</v>
          </cell>
          <cell r="I41">
            <v>405674.75</v>
          </cell>
          <cell r="J41">
            <v>437152.69999999995</v>
          </cell>
          <cell r="K41">
            <v>491932.81999999995</v>
          </cell>
          <cell r="L41">
            <v>523798.77</v>
          </cell>
          <cell r="M41">
            <v>542735.80000000005</v>
          </cell>
          <cell r="N41">
            <v>588757.72</v>
          </cell>
          <cell r="O41">
            <v>641716.91</v>
          </cell>
          <cell r="P41">
            <v>688193.91</v>
          </cell>
        </row>
        <row r="43">
          <cell r="B43" t="str">
            <v>MARK-UP S/ CUSTO ACUMULADO</v>
          </cell>
          <cell r="C43">
            <v>0.25417455727050431</v>
          </cell>
          <cell r="D43">
            <v>0.3975109169157991</v>
          </cell>
          <cell r="E43">
            <v>0.34253834675593198</v>
          </cell>
          <cell r="F43">
            <v>0.26050774262682963</v>
          </cell>
          <cell r="G43">
            <v>0.23364111564942047</v>
          </cell>
          <cell r="H43">
            <v>0.18137804684909442</v>
          </cell>
          <cell r="I43">
            <v>0.29612949021845725</v>
          </cell>
          <cell r="J43">
            <v>0.30610126338005039</v>
          </cell>
          <cell r="K43">
            <v>0.32207385292975599</v>
          </cell>
          <cell r="L43">
            <v>0.32497010954034899</v>
          </cell>
          <cell r="M43">
            <v>0.31476875724800157</v>
          </cell>
          <cell r="N43">
            <v>0.25823730608916695</v>
          </cell>
          <cell r="O43">
            <v>0.29749860129445582</v>
          </cell>
          <cell r="P43">
            <v>0.30500440721423994</v>
          </cell>
        </row>
        <row r="45">
          <cell r="B45" t="str">
            <v>RECEITA A REALIZAR</v>
          </cell>
          <cell r="C45">
            <v>968102.85000000009</v>
          </cell>
          <cell r="D45">
            <v>862552.52582400013</v>
          </cell>
          <cell r="E45">
            <v>791681.476608</v>
          </cell>
          <cell r="F45">
            <v>721026.49766400014</v>
          </cell>
          <cell r="G45">
            <v>670249.98374400008</v>
          </cell>
          <cell r="H45">
            <v>652748.29171200003</v>
          </cell>
          <cell r="I45">
            <v>554544.35308799997</v>
          </cell>
          <cell r="J45">
            <v>509385.66624000005</v>
          </cell>
          <cell r="K45">
            <v>429979.84128000005</v>
          </cell>
          <cell r="L45">
            <v>386333.64633600006</v>
          </cell>
          <cell r="M45">
            <v>366779.28672000009</v>
          </cell>
          <cell r="N45">
            <v>339554.43244800007</v>
          </cell>
          <cell r="O45">
            <v>247724.56684799993</v>
          </cell>
          <cell r="P45">
            <v>182255.27443200001</v>
          </cell>
        </row>
        <row r="47">
          <cell r="B47" t="str">
            <v>CUSTO A INCORRER</v>
          </cell>
          <cell r="C47">
            <v>716848.06</v>
          </cell>
          <cell r="D47">
            <v>650500.29</v>
          </cell>
          <cell r="E47">
            <v>591329.99000000011</v>
          </cell>
          <cell r="F47">
            <v>521284.38000000012</v>
          </cell>
          <cell r="G47">
            <v>473916.30000000005</v>
          </cell>
          <cell r="H47">
            <v>444395.19000000006</v>
          </cell>
          <cell r="I47">
            <v>400673.22000000009</v>
          </cell>
          <cell r="J47">
            <v>369195.27000000014</v>
          </cell>
          <cell r="K47">
            <v>314415.15000000014</v>
          </cell>
          <cell r="L47">
            <v>291231.20000000007</v>
          </cell>
          <cell r="M47">
            <v>272294.17000000004</v>
          </cell>
          <cell r="N47">
            <v>217590.25000000012</v>
          </cell>
          <cell r="O47">
            <v>164631.06000000006</v>
          </cell>
          <cell r="P47">
            <v>118154.06000000006</v>
          </cell>
        </row>
      </sheetData>
      <sheetData sheetId="1" refreshError="1">
        <row r="2">
          <cell r="B2" t="str">
            <v>ENGESET - ENGENHARIA E SERVIÇOS DE TELECOMUNICAÇÕES S/A</v>
          </cell>
        </row>
        <row r="3">
          <cell r="B3" t="str">
            <v>Planilha de acompanhamento de obra</v>
          </cell>
        </row>
        <row r="4">
          <cell r="B4" t="str">
            <v>DIVINÓPOLIS / ARAXÁ</v>
          </cell>
        </row>
        <row r="6">
          <cell r="B6" t="str">
            <v>DIVINÓPOLIS/ARAXÁ</v>
          </cell>
          <cell r="C6" t="str">
            <v xml:space="preserve">Saldo em </v>
          </cell>
          <cell r="D6" t="str">
            <v>SALDO EM</v>
          </cell>
          <cell r="E6">
            <v>35462</v>
          </cell>
          <cell r="F6">
            <v>35490</v>
          </cell>
          <cell r="G6">
            <v>35521</v>
          </cell>
          <cell r="H6">
            <v>35551</v>
          </cell>
          <cell r="I6">
            <v>35582</v>
          </cell>
          <cell r="J6">
            <v>35612</v>
          </cell>
          <cell r="K6">
            <v>35643</v>
          </cell>
          <cell r="L6">
            <v>35674</v>
          </cell>
          <cell r="M6">
            <v>35704</v>
          </cell>
          <cell r="N6">
            <v>35735</v>
          </cell>
          <cell r="O6">
            <v>35765</v>
          </cell>
          <cell r="P6">
            <v>35796</v>
          </cell>
          <cell r="Q6">
            <v>35827</v>
          </cell>
          <cell r="R6">
            <v>35855</v>
          </cell>
          <cell r="S6">
            <v>35886</v>
          </cell>
          <cell r="T6" t="str">
            <v xml:space="preserve">Maio a </v>
          </cell>
        </row>
        <row r="7">
          <cell r="B7" t="str">
            <v>SUB-CONTA: 30485</v>
          </cell>
          <cell r="C7">
            <v>35795</v>
          </cell>
          <cell r="D7">
            <v>35461</v>
          </cell>
          <cell r="T7">
            <v>36130</v>
          </cell>
        </row>
        <row r="8">
          <cell r="B8" t="str">
            <v>INÍCIO DA OBRA: 06/96</v>
          </cell>
        </row>
        <row r="9">
          <cell r="B9" t="str">
            <v>RECEITA CONTRATADA</v>
          </cell>
          <cell r="C9">
            <v>1080351.3600000001</v>
          </cell>
          <cell r="D9">
            <v>3035874</v>
          </cell>
          <cell r="E9">
            <v>3332711.74</v>
          </cell>
          <cell r="F9">
            <v>3332711.74</v>
          </cell>
          <cell r="G9">
            <v>3332711.74</v>
          </cell>
          <cell r="H9">
            <v>3430617.9000000004</v>
          </cell>
          <cell r="I9">
            <v>3621812.3200000003</v>
          </cell>
          <cell r="J9">
            <v>3773072.5400000005</v>
          </cell>
          <cell r="K9">
            <v>3773072.5400000005</v>
          </cell>
          <cell r="L9">
            <v>3887854.1900000004</v>
          </cell>
          <cell r="M9">
            <v>3962739.7600000002</v>
          </cell>
          <cell r="N9">
            <v>3993050.89</v>
          </cell>
          <cell r="O9">
            <v>4052232.3400000003</v>
          </cell>
          <cell r="P9">
            <v>3999789.37</v>
          </cell>
          <cell r="Q9">
            <v>3997753.69</v>
          </cell>
          <cell r="R9">
            <v>3997753.69</v>
          </cell>
          <cell r="S9">
            <v>4032935.94</v>
          </cell>
          <cell r="T9">
            <v>4032935.94</v>
          </cell>
        </row>
        <row r="10">
          <cell r="B10" t="str">
            <v>(+) ADITIVOS</v>
          </cell>
          <cell r="D10">
            <v>296837.74</v>
          </cell>
          <cell r="G10">
            <v>97906.16</v>
          </cell>
          <cell r="H10">
            <v>191194.41999999993</v>
          </cell>
          <cell r="I10">
            <v>151260.22</v>
          </cell>
          <cell r="K10">
            <v>114781.65000000001</v>
          </cell>
          <cell r="L10">
            <v>74885.570000000007</v>
          </cell>
          <cell r="M10">
            <v>30311.13</v>
          </cell>
          <cell r="N10">
            <v>59181.45</v>
          </cell>
          <cell r="O10">
            <v>-52442.97</v>
          </cell>
          <cell r="P10">
            <v>-2035.68</v>
          </cell>
          <cell r="R10">
            <v>35182.249999999811</v>
          </cell>
        </row>
        <row r="11">
          <cell r="B11" t="str">
            <v>(+) REORÇAMENTO</v>
          </cell>
        </row>
        <row r="12">
          <cell r="B12" t="str">
            <v>TOTAL DA  RECEITA</v>
          </cell>
          <cell r="C12">
            <v>1080351.3600000001</v>
          </cell>
          <cell r="D12">
            <v>3332711.74</v>
          </cell>
          <cell r="E12">
            <v>3332711.74</v>
          </cell>
          <cell r="F12">
            <v>3332711.74</v>
          </cell>
          <cell r="G12">
            <v>3430617.9000000004</v>
          </cell>
          <cell r="H12">
            <v>3621812.3200000003</v>
          </cell>
          <cell r="I12">
            <v>3773072.5400000005</v>
          </cell>
          <cell r="J12">
            <v>3773072.5400000005</v>
          </cell>
          <cell r="K12">
            <v>3887854.1900000004</v>
          </cell>
          <cell r="L12">
            <v>3962739.7600000002</v>
          </cell>
          <cell r="M12">
            <v>3993050.89</v>
          </cell>
          <cell r="N12">
            <v>4052232.3400000003</v>
          </cell>
          <cell r="O12">
            <v>3999789.37</v>
          </cell>
          <cell r="P12">
            <v>3997753.69</v>
          </cell>
          <cell r="Q12">
            <v>3997753.69</v>
          </cell>
          <cell r="R12">
            <v>4032935.94</v>
          </cell>
          <cell r="S12">
            <v>4032935.94</v>
          </cell>
          <cell r="T12">
            <v>4032935.94</v>
          </cell>
        </row>
        <row r="14">
          <cell r="B14" t="str">
            <v>CUSTO ORÇADO</v>
          </cell>
          <cell r="C14">
            <v>752035.8</v>
          </cell>
          <cell r="D14">
            <v>2112010</v>
          </cell>
          <cell r="E14">
            <v>2564970</v>
          </cell>
          <cell r="F14">
            <v>2564970</v>
          </cell>
          <cell r="G14">
            <v>2564970</v>
          </cell>
          <cell r="H14">
            <v>2682242.02</v>
          </cell>
          <cell r="I14">
            <v>2682242.02</v>
          </cell>
          <cell r="J14">
            <v>2793174.67</v>
          </cell>
          <cell r="K14">
            <v>3222974.67</v>
          </cell>
          <cell r="L14">
            <v>3317475.3899999997</v>
          </cell>
          <cell r="M14">
            <v>3388431.11</v>
          </cell>
          <cell r="N14">
            <v>3371429.54</v>
          </cell>
          <cell r="O14">
            <v>3371429.54</v>
          </cell>
          <cell r="P14">
            <v>3371429.54</v>
          </cell>
          <cell r="Q14">
            <v>3403786.95</v>
          </cell>
          <cell r="R14">
            <v>3416664.7800000003</v>
          </cell>
          <cell r="S14">
            <v>3416664.7800000003</v>
          </cell>
          <cell r="T14">
            <v>3416664.7800000003</v>
          </cell>
        </row>
        <row r="15">
          <cell r="B15" t="str">
            <v>(-) ADITIVOS</v>
          </cell>
          <cell r="D15">
            <v>452960</v>
          </cell>
          <cell r="G15">
            <v>117272.02000000002</v>
          </cell>
          <cell r="I15">
            <v>110932.65</v>
          </cell>
          <cell r="K15">
            <v>80347.149999999994</v>
          </cell>
          <cell r="L15">
            <v>70955.72</v>
          </cell>
          <cell r="M15">
            <v>-17001.57</v>
          </cell>
        </row>
        <row r="16">
          <cell r="B16" t="str">
            <v>(-) REORÇAMENTO CUSTOS</v>
          </cell>
          <cell r="C16">
            <v>54312.17</v>
          </cell>
          <cell r="J16">
            <v>429800</v>
          </cell>
          <cell r="K16">
            <v>14153.57</v>
          </cell>
          <cell r="P16">
            <v>32357.41</v>
          </cell>
          <cell r="Q16">
            <v>12877.83</v>
          </cell>
        </row>
        <row r="17">
          <cell r="B17" t="str">
            <v>TOTAL DO CUSTO VENDIDO</v>
          </cell>
          <cell r="C17">
            <v>806347.97000000009</v>
          </cell>
          <cell r="D17">
            <v>2564970</v>
          </cell>
          <cell r="E17">
            <v>2564970</v>
          </cell>
          <cell r="F17">
            <v>2564970</v>
          </cell>
          <cell r="G17">
            <v>2682242.02</v>
          </cell>
          <cell r="H17">
            <v>2682242.02</v>
          </cell>
          <cell r="I17">
            <v>2793174.67</v>
          </cell>
          <cell r="J17">
            <v>3222974.67</v>
          </cell>
          <cell r="K17">
            <v>3317475.3899999997</v>
          </cell>
          <cell r="L17">
            <v>3388431.11</v>
          </cell>
          <cell r="M17">
            <v>3371429.54</v>
          </cell>
          <cell r="N17">
            <v>3371429.54</v>
          </cell>
          <cell r="O17">
            <v>3371429.54</v>
          </cell>
          <cell r="P17">
            <v>3403786.95</v>
          </cell>
          <cell r="Q17">
            <v>3416664.7800000003</v>
          </cell>
          <cell r="R17">
            <v>3416664.7800000003</v>
          </cell>
          <cell r="S17">
            <v>3416664.7800000003</v>
          </cell>
          <cell r="T17">
            <v>3416664.7800000003</v>
          </cell>
        </row>
        <row r="19">
          <cell r="B19" t="str">
            <v>MARK-UP S/ CUSTO VENDIDO</v>
          </cell>
          <cell r="C19">
            <v>0.33980787475660157</v>
          </cell>
          <cell r="D19">
            <v>0.2993180193140661</v>
          </cell>
          <cell r="E19">
            <v>0.2993180193140661</v>
          </cell>
          <cell r="F19">
            <v>0.2993180193140661</v>
          </cell>
          <cell r="G19">
            <v>0.27901131755440933</v>
          </cell>
          <cell r="H19">
            <v>0.35029288669484049</v>
          </cell>
          <cell r="I19">
            <v>0.35081868689579676</v>
          </cell>
          <cell r="J19">
            <v>0.17068017168127492</v>
          </cell>
          <cell r="K19">
            <v>0.17193158439677259</v>
          </cell>
          <cell r="L19">
            <v>0.16949102146568373</v>
          </cell>
          <cell r="M19">
            <v>0.18437916101310536</v>
          </cell>
          <cell r="N19">
            <v>0.20193297588535697</v>
          </cell>
          <cell r="O19">
            <v>0.18637786213381768</v>
          </cell>
          <cell r="P19">
            <v>0.17450173842402195</v>
          </cell>
          <cell r="Q19">
            <v>0.17007489684135746</v>
          </cell>
          <cell r="R19">
            <v>0.18037214642988753</v>
          </cell>
          <cell r="S19">
            <v>0.18037214642988753</v>
          </cell>
          <cell r="T19">
            <v>0.18037214642988753</v>
          </cell>
        </row>
        <row r="21">
          <cell r="B21" t="str">
            <v>% EXECUÇÃO DO MÊS</v>
          </cell>
          <cell r="C21">
            <v>0</v>
          </cell>
          <cell r="D21">
            <v>0</v>
          </cell>
          <cell r="E21">
            <v>1.1295558373134304E-2</v>
          </cell>
          <cell r="F21">
            <v>8.3397658627985663E-2</v>
          </cell>
          <cell r="G21">
            <v>3.463628208259506E-2</v>
          </cell>
          <cell r="H21">
            <v>3.9062669121408308E-2</v>
          </cell>
          <cell r="I21">
            <v>2.9445694887700231E-2</v>
          </cell>
          <cell r="J21">
            <v>2.614822147628253E-2</v>
          </cell>
          <cell r="K21">
            <v>4.1853394173458E-2</v>
          </cell>
          <cell r="L21">
            <v>4.6821704357643719E-2</v>
          </cell>
          <cell r="M21">
            <v>5.3987845482730591E-2</v>
          </cell>
          <cell r="N21">
            <v>3.1148820984435499E-2</v>
          </cell>
          <cell r="O21">
            <v>1.5287581208306643E-3</v>
          </cell>
          <cell r="P21">
            <v>1.0904593522869009E-2</v>
          </cell>
          <cell r="Q21">
            <v>1.0700000000000084E-2</v>
          </cell>
          <cell r="R21">
            <v>1.3680112769160389E-2</v>
          </cell>
          <cell r="S21">
            <v>0</v>
          </cell>
          <cell r="T21">
            <v>0</v>
          </cell>
        </row>
        <row r="23">
          <cell r="B23" t="str">
            <v>RECEITA REALIZADA NO MÊS</v>
          </cell>
          <cell r="D23">
            <v>105550.32417600004</v>
          </cell>
          <cell r="E23">
            <v>37644.839999999997</v>
          </cell>
          <cell r="F23">
            <v>277940.35599800013</v>
          </cell>
          <cell r="G23">
            <v>118823.8493019999</v>
          </cell>
          <cell r="H23">
            <v>141477.6562760002</v>
          </cell>
          <cell r="I23">
            <v>111100.73820200004</v>
          </cell>
          <cell r="J23">
            <v>98659.136421999894</v>
          </cell>
          <cell r="K23">
            <v>162719.89390300028</v>
          </cell>
          <cell r="L23">
            <v>185542.22948900005</v>
          </cell>
          <cell r="M23">
            <v>215576.21445399988</v>
          </cell>
          <cell r="N23">
            <v>126222.25974600017</v>
          </cell>
          <cell r="O23">
            <v>6114.7104809996672</v>
          </cell>
          <cell r="P23">
            <v>43593.878993999679</v>
          </cell>
          <cell r="Q23">
            <v>27443.74</v>
          </cell>
          <cell r="R23">
            <v>70810.27</v>
          </cell>
          <cell r="S23">
            <v>0</v>
          </cell>
          <cell r="T23">
            <v>0</v>
          </cell>
        </row>
        <row r="25">
          <cell r="B25" t="str">
            <v>CUSTO INCORRIDO NO MÊS</v>
          </cell>
          <cell r="D25">
            <v>66347.77</v>
          </cell>
          <cell r="E25">
            <v>308970.65999999997</v>
          </cell>
          <cell r="F25">
            <v>218892.75</v>
          </cell>
          <cell r="G25">
            <v>162942.67000000001</v>
          </cell>
          <cell r="H25">
            <v>102541.25</v>
          </cell>
          <cell r="I25">
            <v>110692.33</v>
          </cell>
          <cell r="J25">
            <v>110164.62</v>
          </cell>
          <cell r="K25">
            <v>132371.43</v>
          </cell>
          <cell r="L25">
            <v>153663.37</v>
          </cell>
          <cell r="M25">
            <v>0</v>
          </cell>
          <cell r="N25">
            <v>0</v>
          </cell>
          <cell r="O25">
            <v>0</v>
          </cell>
          <cell r="P25">
            <v>53856.22</v>
          </cell>
          <cell r="Q25">
            <v>13451.62</v>
          </cell>
          <cell r="R25">
            <v>15474.37</v>
          </cell>
          <cell r="S25">
            <v>11292.71</v>
          </cell>
          <cell r="T25">
            <v>9061.2099999999991</v>
          </cell>
        </row>
        <row r="27">
          <cell r="B27" t="str">
            <v>MARK-UP S/ CUSTO DO MÊS</v>
          </cell>
          <cell r="C27">
            <v>0</v>
          </cell>
          <cell r="D27">
            <v>0</v>
          </cell>
          <cell r="E27">
            <v>-0.87816046999414121</v>
          </cell>
          <cell r="F27">
            <v>0.26975587815494184</v>
          </cell>
          <cell r="G27">
            <v>-0.27076284375357362</v>
          </cell>
          <cell r="H27">
            <v>0.3797145663428152</v>
          </cell>
          <cell r="I27">
            <v>3.6895799555400899E-3</v>
          </cell>
          <cell r="J27">
            <v>-0.10443900753254631</v>
          </cell>
          <cell r="K27">
            <v>0.22926747790667745</v>
          </cell>
          <cell r="L27">
            <v>0.20745906775961021</v>
          </cell>
          <cell r="M27">
            <v>0</v>
          </cell>
          <cell r="N27">
            <v>0</v>
          </cell>
          <cell r="O27">
            <v>0</v>
          </cell>
          <cell r="P27">
            <v>-0.19055071087425601</v>
          </cell>
          <cell r="Q27">
            <v>1.0401810339572481</v>
          </cell>
          <cell r="R27">
            <v>3.57597110577038</v>
          </cell>
          <cell r="S27">
            <v>-1</v>
          </cell>
          <cell r="T27">
            <v>-1</v>
          </cell>
        </row>
        <row r="29">
          <cell r="B29" t="str">
            <v>% EXECUÇÃO DO ANO</v>
          </cell>
          <cell r="C29">
            <v>0</v>
          </cell>
          <cell r="D29">
            <v>0</v>
          </cell>
          <cell r="E29">
            <v>1.1295558373134304E-2</v>
          </cell>
          <cell r="F29">
            <v>9.4693217001119961E-2</v>
          </cell>
          <cell r="G29">
            <v>0.12932949908371502</v>
          </cell>
          <cell r="H29">
            <v>0.16839216820512332</v>
          </cell>
          <cell r="I29">
            <v>0.19783786309282356</v>
          </cell>
          <cell r="J29">
            <v>0.2239860845691061</v>
          </cell>
          <cell r="K29">
            <v>0.26583947874256408</v>
          </cell>
          <cell r="L29">
            <v>0.3126611831002078</v>
          </cell>
          <cell r="M29">
            <v>0.36664902858293841</v>
          </cell>
          <cell r="N29">
            <v>0.39779784956737391</v>
          </cell>
          <cell r="O29">
            <v>0.39932660768820455</v>
          </cell>
          <cell r="P29">
            <v>0.41023120121107354</v>
          </cell>
          <cell r="Q29">
            <v>0.42093120121107364</v>
          </cell>
          <cell r="R29">
            <v>0.434611313980234</v>
          </cell>
          <cell r="S29">
            <v>0.434611313980234</v>
          </cell>
          <cell r="T29">
            <v>0.434611313980234</v>
          </cell>
        </row>
        <row r="31">
          <cell r="B31" t="str">
            <v>RECEITA REALIZADA ANO</v>
          </cell>
          <cell r="C31">
            <v>0</v>
          </cell>
          <cell r="D31">
            <v>0</v>
          </cell>
          <cell r="E31">
            <v>37644.839999999997</v>
          </cell>
          <cell r="F31">
            <v>315585.1959980001</v>
          </cell>
          <cell r="G31">
            <v>434409.0453</v>
          </cell>
          <cell r="H31">
            <v>575886.7015760002</v>
          </cell>
          <cell r="I31">
            <v>686987.43977800023</v>
          </cell>
          <cell r="J31">
            <v>785646.57620000013</v>
          </cell>
          <cell r="K31">
            <v>948366.47010300041</v>
          </cell>
          <cell r="L31">
            <v>1133908.6995920003</v>
          </cell>
          <cell r="M31">
            <v>1349484.9140460002</v>
          </cell>
          <cell r="N31">
            <v>1475707.1737920004</v>
          </cell>
          <cell r="O31">
            <v>1481821.8842730001</v>
          </cell>
          <cell r="P31">
            <v>43593.878993999679</v>
          </cell>
          <cell r="Q31">
            <v>71037.618993999684</v>
          </cell>
          <cell r="R31">
            <v>141847.88899399969</v>
          </cell>
          <cell r="S31">
            <v>141847.88899399969</v>
          </cell>
          <cell r="T31">
            <v>141847.88899399969</v>
          </cell>
        </row>
        <row r="33">
          <cell r="B33" t="str">
            <v>CUSTO INCORRIDO NO ANO</v>
          </cell>
          <cell r="D33">
            <v>66347.77</v>
          </cell>
          <cell r="E33">
            <v>308970.65999999997</v>
          </cell>
          <cell r="F33">
            <v>527863.40999999992</v>
          </cell>
          <cell r="G33">
            <v>690806.08</v>
          </cell>
          <cell r="H33">
            <v>793347.33</v>
          </cell>
          <cell r="I33">
            <v>904039.65999999992</v>
          </cell>
          <cell r="J33">
            <v>1014204.2799999999</v>
          </cell>
          <cell r="K33">
            <v>1146575.71</v>
          </cell>
          <cell r="L33">
            <v>1300239.08</v>
          </cell>
          <cell r="M33">
            <v>1300239.08</v>
          </cell>
          <cell r="N33">
            <v>1300239.08</v>
          </cell>
          <cell r="O33">
            <v>1300239.08</v>
          </cell>
          <cell r="P33">
            <v>53856.22</v>
          </cell>
          <cell r="Q33">
            <v>67307.839999999997</v>
          </cell>
          <cell r="R33">
            <v>82782.209999999992</v>
          </cell>
          <cell r="S33">
            <v>94074.919999999984</v>
          </cell>
          <cell r="T33">
            <v>103136.12999999998</v>
          </cell>
        </row>
        <row r="35">
          <cell r="B35" t="str">
            <v>MARK-UP S/CUSTO DO ANO</v>
          </cell>
          <cell r="C35">
            <v>0</v>
          </cell>
          <cell r="D35">
            <v>0</v>
          </cell>
          <cell r="E35">
            <v>-0.87816046999414121</v>
          </cell>
          <cell r="F35">
            <v>-0.40214610442879506</v>
          </cell>
          <cell r="G35">
            <v>-0.37115630872849292</v>
          </cell>
          <cell r="H35">
            <v>-0.2741051998296884</v>
          </cell>
          <cell r="I35">
            <v>-0.24009148030297667</v>
          </cell>
          <cell r="J35">
            <v>-0.22535667449559549</v>
          </cell>
          <cell r="K35">
            <v>-0.17287060781795172</v>
          </cell>
          <cell r="L35">
            <v>-0.12792292045859732</v>
          </cell>
          <cell r="M35">
            <v>3.7874445402763968E-2</v>
          </cell>
          <cell r="N35">
            <v>0.13495063830261156</v>
          </cell>
          <cell r="O35">
            <v>0.1396533968760576</v>
          </cell>
          <cell r="P35">
            <v>-0.19055071087425601</v>
          </cell>
          <cell r="Q35">
            <v>5.5413737745850788E-2</v>
          </cell>
          <cell r="R35">
            <v>0.71350691161784274</v>
          </cell>
          <cell r="S35">
            <v>0.50781833238869312</v>
          </cell>
          <cell r="T35">
            <v>0.3753462437847892</v>
          </cell>
        </row>
        <row r="37">
          <cell r="B37" t="str">
            <v>% EXECUÇÃO ACUMULADO</v>
          </cell>
          <cell r="C37">
            <v>0.10390000000000001</v>
          </cell>
          <cell r="D37">
            <v>0.72299999999999998</v>
          </cell>
          <cell r="E37">
            <v>0.73430233999175687</v>
          </cell>
          <cell r="F37">
            <v>0.81769999861974252</v>
          </cell>
          <cell r="G37">
            <v>0.82899999865913354</v>
          </cell>
          <cell r="H37">
            <v>0.82429999872991755</v>
          </cell>
          <cell r="I37">
            <v>0.82069999999999999</v>
          </cell>
          <cell r="J37">
            <v>0.84684822147628247</v>
          </cell>
          <cell r="K37">
            <v>0.86370000000000002</v>
          </cell>
          <cell r="L37">
            <v>0.89419999999999999</v>
          </cell>
          <cell r="M37">
            <v>0.94140000000000001</v>
          </cell>
          <cell r="N37">
            <v>0.95879999999999999</v>
          </cell>
          <cell r="O37">
            <v>0.97289999999999999</v>
          </cell>
          <cell r="P37">
            <v>0.98429999999999995</v>
          </cell>
          <cell r="Q37">
            <v>0.995</v>
          </cell>
          <cell r="R37">
            <v>1</v>
          </cell>
          <cell r="S37">
            <v>1</v>
          </cell>
          <cell r="T37">
            <v>1</v>
          </cell>
        </row>
        <row r="38">
          <cell r="O38" t="str">
            <v xml:space="preserve"> </v>
          </cell>
        </row>
        <row r="39">
          <cell r="B39" t="str">
            <v>RECEITA REALIZ./ACUM. DA OBRA</v>
          </cell>
          <cell r="C39">
            <v>112248.51</v>
          </cell>
          <cell r="D39">
            <v>2409573.1891999999</v>
          </cell>
          <cell r="E39">
            <v>2447218.0291999998</v>
          </cell>
          <cell r="F39">
            <v>2725158.3851979999</v>
          </cell>
          <cell r="G39">
            <v>2843982.2344999998</v>
          </cell>
          <cell r="H39">
            <v>2985459.890776</v>
          </cell>
          <cell r="I39">
            <v>3096560.6335780001</v>
          </cell>
          <cell r="J39">
            <v>3195219.77</v>
          </cell>
          <cell r="K39">
            <v>3357939.6639030003</v>
          </cell>
          <cell r="L39">
            <v>3543481.8933920003</v>
          </cell>
          <cell r="M39">
            <v>3759058.1078460002</v>
          </cell>
          <cell r="N39">
            <v>3885280.3675920004</v>
          </cell>
          <cell r="O39">
            <v>3891395.0780730001</v>
          </cell>
          <cell r="P39">
            <v>3934988.9570669997</v>
          </cell>
          <cell r="Q39">
            <v>3977764.9215500001</v>
          </cell>
          <cell r="R39">
            <v>4032935.94</v>
          </cell>
          <cell r="S39">
            <v>4032935.94</v>
          </cell>
          <cell r="T39">
            <v>4032935.94</v>
          </cell>
        </row>
        <row r="41">
          <cell r="B41" t="str">
            <v>CUSTO INCORRIDO ACUM.DA OBRA</v>
          </cell>
          <cell r="C41">
            <v>89499.91</v>
          </cell>
          <cell r="D41">
            <v>1747145.19</v>
          </cell>
          <cell r="E41">
            <v>2056115.8499999999</v>
          </cell>
          <cell r="F41">
            <v>2275008.5999999996</v>
          </cell>
          <cell r="G41">
            <v>2437951.27</v>
          </cell>
          <cell r="H41">
            <v>2540492.52</v>
          </cell>
          <cell r="I41">
            <v>2651184.8499999996</v>
          </cell>
          <cell r="J41">
            <v>2761349.4699999997</v>
          </cell>
          <cell r="K41">
            <v>2893720.9</v>
          </cell>
          <cell r="L41">
            <v>3047384.27</v>
          </cell>
          <cell r="M41">
            <v>3047384.27</v>
          </cell>
          <cell r="N41">
            <v>3047384.27</v>
          </cell>
          <cell r="O41">
            <v>3047384.27</v>
          </cell>
          <cell r="P41">
            <v>3101240.49</v>
          </cell>
          <cell r="Q41">
            <v>3114692.11</v>
          </cell>
          <cell r="R41">
            <v>3130166.48</v>
          </cell>
          <cell r="S41">
            <v>3141459.19</v>
          </cell>
          <cell r="T41">
            <v>3150520.4</v>
          </cell>
        </row>
        <row r="43">
          <cell r="B43" t="str">
            <v>MARK-UP S/ CUSTO ACUMULADO</v>
          </cell>
          <cell r="C43">
            <v>0.25417455727050431</v>
          </cell>
          <cell r="D43">
            <v>0.37914879827474435</v>
          </cell>
          <cell r="E43">
            <v>0.19021407728557693</v>
          </cell>
          <cell r="F43">
            <v>0.19786728946782906</v>
          </cell>
          <cell r="G43">
            <v>0.16654597222527734</v>
          </cell>
          <cell r="H43">
            <v>0.17515004168404325</v>
          </cell>
          <cell r="I43">
            <v>0.16799122233140418</v>
          </cell>
          <cell r="J43">
            <v>0.15712256080357712</v>
          </cell>
          <cell r="K43">
            <v>0.16042278434765445</v>
          </cell>
          <cell r="L43">
            <v>0.16279457378442141</v>
          </cell>
          <cell r="M43">
            <v>0.23353596881498651</v>
          </cell>
          <cell r="N43">
            <v>0.27495583863206075</v>
          </cell>
          <cell r="O43">
            <v>0.27696238258557404</v>
          </cell>
          <cell r="P43">
            <v>0.26884353849868625</v>
          </cell>
          <cell r="Q43">
            <v>0.27709731205181631</v>
          </cell>
          <cell r="R43">
            <v>0.28840940754052169</v>
          </cell>
          <cell r="S43">
            <v>0.28377791850289791</v>
          </cell>
          <cell r="T43">
            <v>0.2800856455333538</v>
          </cell>
        </row>
        <row r="45">
          <cell r="B45" t="str">
            <v>RECEITA A REALIZAR</v>
          </cell>
          <cell r="C45">
            <v>968102.85000000009</v>
          </cell>
          <cell r="D45">
            <v>923138.55080000032</v>
          </cell>
          <cell r="E45">
            <v>885493.71080000047</v>
          </cell>
          <cell r="F45">
            <v>607553.35480200034</v>
          </cell>
          <cell r="G45">
            <v>586635.66550000058</v>
          </cell>
          <cell r="H45">
            <v>636352.42922400031</v>
          </cell>
          <cell r="I45">
            <v>676511.90642200038</v>
          </cell>
          <cell r="J45">
            <v>577852.77000000048</v>
          </cell>
          <cell r="K45">
            <v>529914.52609700011</v>
          </cell>
          <cell r="L45">
            <v>419257.86660799989</v>
          </cell>
          <cell r="M45">
            <v>233992.7821539999</v>
          </cell>
          <cell r="N45">
            <v>166951.97240799991</v>
          </cell>
          <cell r="O45">
            <v>108394.29192700004</v>
          </cell>
          <cell r="P45">
            <v>62764.732933000196</v>
          </cell>
          <cell r="Q45">
            <v>19988.768449999858</v>
          </cell>
          <cell r="R45">
            <v>0</v>
          </cell>
          <cell r="S45">
            <v>0</v>
          </cell>
          <cell r="T45">
            <v>0</v>
          </cell>
        </row>
        <row r="47">
          <cell r="B47" t="str">
            <v>CUSTO INCORRIDO</v>
          </cell>
          <cell r="C47">
            <v>716848.06</v>
          </cell>
          <cell r="D47">
            <v>817824.81</v>
          </cell>
          <cell r="E47">
            <v>508854.15000000014</v>
          </cell>
          <cell r="F47">
            <v>289961.40000000037</v>
          </cell>
          <cell r="G47">
            <v>244290.75</v>
          </cell>
          <cell r="H47">
            <v>141749.5</v>
          </cell>
          <cell r="I47">
            <v>141989.8200000003</v>
          </cell>
          <cell r="J47">
            <v>461625.20000000019</v>
          </cell>
          <cell r="K47">
            <v>423754.48999999976</v>
          </cell>
          <cell r="L47">
            <v>341046.83999999985</v>
          </cell>
          <cell r="M47">
            <v>324045.27</v>
          </cell>
          <cell r="N47">
            <v>324045.27</v>
          </cell>
          <cell r="O47">
            <v>324045.27</v>
          </cell>
          <cell r="P47">
            <v>302546.45999999996</v>
          </cell>
          <cell r="Q47">
            <v>301972.67000000039</v>
          </cell>
          <cell r="R47">
            <v>286498.30000000028</v>
          </cell>
          <cell r="S47">
            <v>275205.59000000032</v>
          </cell>
          <cell r="T47">
            <v>266144.38000000035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tatus"/>
      <sheetName val="Mp"/>
      <sheetName val="A4"/>
      <sheetName val="C"/>
      <sheetName val="D"/>
      <sheetName val="E"/>
      <sheetName val="E1"/>
      <sheetName val="E2"/>
      <sheetName val="F"/>
      <sheetName val="G"/>
      <sheetName val="H"/>
      <sheetName val="I"/>
      <sheetName val="J"/>
      <sheetName val="K"/>
      <sheetName val="K1"/>
      <sheetName val="L"/>
      <sheetName val="L1"/>
      <sheetName val="M"/>
      <sheetName val="M1"/>
      <sheetName val="N"/>
      <sheetName val="N1"/>
      <sheetName val="Q"/>
      <sheetName val="S"/>
      <sheetName val="T"/>
      <sheetName val="U"/>
      <sheetName val="U1"/>
      <sheetName val="Bal0902"/>
      <sheetName val="Bal0901"/>
      <sheetName val="Bal1201"/>
      <sheetName val="D1"/>
      <sheetName val="I1"/>
      <sheetName val="I2"/>
      <sheetName val="TIMBRASIL"/>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tatus"/>
      <sheetName val="Mp"/>
      <sheetName val="A4"/>
      <sheetName val="C"/>
      <sheetName val="D"/>
      <sheetName val="E"/>
      <sheetName val="E1"/>
      <sheetName val="E2"/>
      <sheetName val="F"/>
      <sheetName val="G"/>
      <sheetName val="H"/>
      <sheetName val="I"/>
      <sheetName val="J"/>
      <sheetName val="K"/>
      <sheetName val="K1"/>
      <sheetName val="L"/>
      <sheetName val="L1"/>
      <sheetName val="M"/>
      <sheetName val="N"/>
      <sheetName val="N1"/>
      <sheetName val="Q"/>
      <sheetName val="S"/>
      <sheetName val="T"/>
      <sheetName val="U"/>
      <sheetName val="U1"/>
      <sheetName val="Bal0902"/>
      <sheetName val="Bal0901"/>
      <sheetName val="Bal12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2-FLEXIBRAS"/>
      <sheetName val="A4_2_FLEXIBRAS"/>
      <sheetName val="N"/>
      <sheetName val="Tickers"/>
      <sheetName val="Cupom Cambial"/>
      <sheetName val="INFO"/>
      <sheetName val="A4_2-FLEXIBRAS"/>
      <sheetName val="assi"/>
      <sheetName val="ttel"/>
      <sheetName val="Aging"/>
      <sheetName val="ANALITICO_RIG"/>
      <sheetName val="0 &lt; VCM &lt; 1.350"/>
      <sheetName val="Cupom_Cambial"/>
      <sheetName val="0_&lt;_VCM_&lt;_1_350"/>
      <sheetName val="A4_2-FLEXIBRAS1"/>
      <sheetName val="Cupom_Cambial1"/>
      <sheetName val="0_&lt;_VCM_&lt;_1_3501"/>
      <sheetName val="Ativo"/>
      <sheetName val="títulos_valores mob"/>
      <sheetName val="Assumptions(1)"/>
      <sheetName val="PA Plant(4)"/>
      <sheetName val="P&amp;L Assum"/>
      <sheetName val="A4_2-FLEXIBRAS2"/>
      <sheetName val="Debtors Testing"/>
      <sheetName val="Consolidado"/>
      <sheetName val="Cupom_Cambial2"/>
      <sheetName val="0_&lt;_VCM_&lt;_1_3502"/>
      <sheetName val="A4_2-FLEXIBRAS3"/>
      <sheetName val="P&amp;L_Assum"/>
      <sheetName val="Debtors_Testing"/>
    </sheetNames>
    <sheetDataSet>
      <sheetData sheetId="0" refreshError="1">
        <row r="5">
          <cell r="C5">
            <v>179195505.40999997</v>
          </cell>
          <cell r="D5">
            <v>99553058.561111093</v>
          </cell>
          <cell r="F5">
            <v>9667900.9755555745</v>
          </cell>
          <cell r="H5">
            <v>109220959.53666666</v>
          </cell>
          <cell r="J5">
            <v>96744137.743152589</v>
          </cell>
        </row>
        <row r="6">
          <cell r="C6">
            <v>151609738.50999999</v>
          </cell>
          <cell r="D6">
            <v>84227632.505555555</v>
          </cell>
          <cell r="F6">
            <v>-590325.51333332062</v>
          </cell>
          <cell r="H6">
            <v>83637306.99222222</v>
          </cell>
          <cell r="J6">
            <v>76068917.121576279</v>
          </cell>
        </row>
        <row r="7">
          <cell r="C7">
            <v>32422113.700000003</v>
          </cell>
          <cell r="D7">
            <v>18012285.388888892</v>
          </cell>
          <cell r="F7">
            <v>0</v>
          </cell>
          <cell r="H7">
            <v>18012285.388888892</v>
          </cell>
          <cell r="J7">
            <v>12819656.808272779</v>
          </cell>
        </row>
        <row r="8">
          <cell r="C8">
            <v>30911223.290000003</v>
          </cell>
          <cell r="D8">
            <v>17172901.827777781</v>
          </cell>
          <cell r="H8">
            <v>17172901.827777781</v>
          </cell>
          <cell r="J8">
            <v>11756911.643376188</v>
          </cell>
        </row>
        <row r="9">
          <cell r="C9">
            <v>0</v>
          </cell>
          <cell r="D9">
            <v>0</v>
          </cell>
          <cell r="H9">
            <v>0</v>
          </cell>
          <cell r="J9">
            <v>0</v>
          </cell>
        </row>
        <row r="10">
          <cell r="C10">
            <v>1510890.41</v>
          </cell>
          <cell r="D10">
            <v>839383.56111111108</v>
          </cell>
          <cell r="H10">
            <v>839383.56111111108</v>
          </cell>
          <cell r="J10">
            <v>1062745.1648965911</v>
          </cell>
        </row>
        <row r="11">
          <cell r="C11">
            <v>0</v>
          </cell>
          <cell r="D11">
            <v>0</v>
          </cell>
          <cell r="H11">
            <v>0</v>
          </cell>
          <cell r="J11">
            <v>0</v>
          </cell>
        </row>
        <row r="12">
          <cell r="C12">
            <v>27228666.59</v>
          </cell>
          <cell r="D12">
            <v>15127036.994444445</v>
          </cell>
          <cell r="F12">
            <v>0</v>
          </cell>
          <cell r="H12">
            <v>15127036.994444445</v>
          </cell>
          <cell r="J12">
            <v>5638657.8088317504</v>
          </cell>
        </row>
        <row r="13">
          <cell r="C13">
            <v>27228666.59</v>
          </cell>
          <cell r="D13">
            <v>15127036.994444445</v>
          </cell>
          <cell r="H13">
            <v>15127036.994444445</v>
          </cell>
          <cell r="J13">
            <v>5638657.8088317504</v>
          </cell>
        </row>
        <row r="14">
          <cell r="C14">
            <v>0</v>
          </cell>
          <cell r="D14">
            <v>0</v>
          </cell>
          <cell r="H14">
            <v>0</v>
          </cell>
          <cell r="J14">
            <v>0</v>
          </cell>
        </row>
        <row r="15">
          <cell r="C15">
            <v>0</v>
          </cell>
          <cell r="D15">
            <v>0</v>
          </cell>
          <cell r="F15">
            <v>0</v>
          </cell>
          <cell r="H15">
            <v>0</v>
          </cell>
          <cell r="J15">
            <v>0</v>
          </cell>
        </row>
        <row r="16">
          <cell r="C16">
            <v>0</v>
          </cell>
          <cell r="D16">
            <v>0</v>
          </cell>
          <cell r="H16">
            <v>0</v>
          </cell>
          <cell r="J16">
            <v>0</v>
          </cell>
          <cell r="K16" t="str">
            <v>A4.2.3 -</v>
          </cell>
        </row>
        <row r="17">
          <cell r="C17">
            <v>0</v>
          </cell>
          <cell r="D17">
            <v>0</v>
          </cell>
          <cell r="H17">
            <v>0</v>
          </cell>
          <cell r="J17">
            <v>0</v>
          </cell>
        </row>
        <row r="18">
          <cell r="C18">
            <v>0</v>
          </cell>
          <cell r="D18">
            <v>0</v>
          </cell>
          <cell r="H18">
            <v>0</v>
          </cell>
          <cell r="J18">
            <v>0</v>
          </cell>
        </row>
        <row r="19">
          <cell r="C19">
            <v>0</v>
          </cell>
          <cell r="D19">
            <v>0</v>
          </cell>
          <cell r="H19">
            <v>0</v>
          </cell>
          <cell r="J19">
            <v>0</v>
          </cell>
        </row>
        <row r="20">
          <cell r="C20">
            <v>65498616.779999986</v>
          </cell>
          <cell r="D20">
            <v>36388120.433333322</v>
          </cell>
          <cell r="F20">
            <v>10444963.526666678</v>
          </cell>
          <cell r="G20" t="str">
            <v>A4.2.9 paper profile</v>
          </cell>
          <cell r="H20">
            <v>46833083.960000001</v>
          </cell>
          <cell r="J20">
            <v>51808867.199999996</v>
          </cell>
        </row>
        <row r="21">
          <cell r="C21">
            <v>20216174.579999998</v>
          </cell>
          <cell r="D21">
            <v>11231208.1</v>
          </cell>
          <cell r="F21">
            <v>3107179.67</v>
          </cell>
          <cell r="H21">
            <v>14338387.77</v>
          </cell>
          <cell r="J21">
            <v>20981534.719999999</v>
          </cell>
          <cell r="K21" t="str">
            <v>A4.2.3 -</v>
          </cell>
        </row>
        <row r="22">
          <cell r="C22">
            <v>0</v>
          </cell>
          <cell r="D22">
            <v>0</v>
          </cell>
          <cell r="H22">
            <v>0</v>
          </cell>
          <cell r="J22">
            <v>0</v>
          </cell>
          <cell r="K22" t="str">
            <v>A4.2.3 -</v>
          </cell>
        </row>
        <row r="23">
          <cell r="C23">
            <v>35477963.759999983</v>
          </cell>
          <cell r="D23">
            <v>19709979.866666656</v>
          </cell>
          <cell r="F23">
            <v>5975394.0033333451</v>
          </cell>
          <cell r="H23">
            <v>25685373.870000001</v>
          </cell>
          <cell r="J23">
            <v>20382015.18</v>
          </cell>
          <cell r="K23" t="str">
            <v>A4.2.3 -</v>
          </cell>
        </row>
        <row r="24">
          <cell r="C24">
            <v>0</v>
          </cell>
          <cell r="D24">
            <v>0</v>
          </cell>
          <cell r="H24">
            <v>0</v>
          </cell>
          <cell r="J24">
            <v>0</v>
          </cell>
          <cell r="K24" t="str">
            <v>A4.2.3 -</v>
          </cell>
        </row>
        <row r="25">
          <cell r="C25">
            <v>1933578.6</v>
          </cell>
          <cell r="D25">
            <v>1074210.3333333333</v>
          </cell>
          <cell r="F25">
            <v>-84880.003333333298</v>
          </cell>
          <cell r="H25">
            <v>989330.33</v>
          </cell>
          <cell r="J25">
            <v>4992762.47</v>
          </cell>
        </row>
        <row r="26">
          <cell r="C26">
            <v>0</v>
          </cell>
          <cell r="D26">
            <v>0</v>
          </cell>
          <cell r="H26">
            <v>0</v>
          </cell>
          <cell r="J26">
            <v>0</v>
          </cell>
        </row>
        <row r="27">
          <cell r="C27">
            <v>7870899.8399999999</v>
          </cell>
          <cell r="D27">
            <v>4372722.1333333328</v>
          </cell>
          <cell r="F27">
            <v>1447269.8566666674</v>
          </cell>
          <cell r="H27">
            <v>5819991.9900000002</v>
          </cell>
          <cell r="J27">
            <v>5452554.8300000001</v>
          </cell>
        </row>
        <row r="28">
          <cell r="C28">
            <v>0</v>
          </cell>
          <cell r="D28">
            <v>0</v>
          </cell>
          <cell r="H28">
            <v>0</v>
          </cell>
          <cell r="J28">
            <v>0</v>
          </cell>
        </row>
        <row r="29">
          <cell r="C29">
            <v>0</v>
          </cell>
          <cell r="D29">
            <v>0</v>
          </cell>
          <cell r="F29">
            <v>0</v>
          </cell>
          <cell r="H29">
            <v>0</v>
          </cell>
          <cell r="J29">
            <v>1084195.3</v>
          </cell>
        </row>
        <row r="30">
          <cell r="C30">
            <v>0</v>
          </cell>
          <cell r="D30">
            <v>0</v>
          </cell>
          <cell r="H30">
            <v>0</v>
          </cell>
          <cell r="J30">
            <v>0</v>
          </cell>
          <cell r="K30" t="str">
            <v>A4.2.3 -</v>
          </cell>
        </row>
        <row r="31">
          <cell r="C31">
            <v>0</v>
          </cell>
          <cell r="D31">
            <v>0</v>
          </cell>
          <cell r="H31">
            <v>0</v>
          </cell>
          <cell r="J31">
            <v>0</v>
          </cell>
        </row>
        <row r="32">
          <cell r="C32">
            <v>0</v>
          </cell>
          <cell r="D32">
            <v>0</v>
          </cell>
          <cell r="H32">
            <v>0</v>
          </cell>
          <cell r="J32">
            <v>610005.30000000005</v>
          </cell>
        </row>
        <row r="33">
          <cell r="C33">
            <v>0</v>
          </cell>
          <cell r="D33">
            <v>0</v>
          </cell>
          <cell r="H33">
            <v>0</v>
          </cell>
          <cell r="J33">
            <v>474190</v>
          </cell>
          <cell r="K33" t="str">
            <v>A4.2.3 -</v>
          </cell>
        </row>
        <row r="34">
          <cell r="C34">
            <v>0</v>
          </cell>
          <cell r="D34">
            <v>0</v>
          </cell>
          <cell r="H34">
            <v>0</v>
          </cell>
          <cell r="J34">
            <v>0</v>
          </cell>
        </row>
        <row r="35">
          <cell r="C35">
            <v>26460341.440000001</v>
          </cell>
          <cell r="D35">
            <v>14700189.688888889</v>
          </cell>
          <cell r="F35">
            <v>-11035289.039999999</v>
          </cell>
          <cell r="H35">
            <v>3664900.6488888911</v>
          </cell>
          <cell r="J35">
            <v>4717540.0044717649</v>
          </cell>
        </row>
        <row r="36">
          <cell r="C36">
            <v>15912928.720000001</v>
          </cell>
          <cell r="D36">
            <v>8840515.9555555563</v>
          </cell>
          <cell r="F36">
            <v>-7750623.54</v>
          </cell>
          <cell r="H36">
            <v>1089892.4155555563</v>
          </cell>
          <cell r="J36">
            <v>2967102.4203465628</v>
          </cell>
        </row>
        <row r="37">
          <cell r="C37">
            <v>0</v>
          </cell>
          <cell r="D37">
            <v>0</v>
          </cell>
          <cell r="H37">
            <v>0</v>
          </cell>
          <cell r="J37">
            <v>0</v>
          </cell>
        </row>
        <row r="38">
          <cell r="C38">
            <v>10409256.560000002</v>
          </cell>
          <cell r="D38">
            <v>5782920.3111111121</v>
          </cell>
          <cell r="F38">
            <v>-3284665.5</v>
          </cell>
          <cell r="H38">
            <v>2498254.8111111121</v>
          </cell>
          <cell r="J38">
            <v>1613709.4186696396</v>
          </cell>
        </row>
        <row r="39">
          <cell r="C39">
            <v>0</v>
          </cell>
          <cell r="D39">
            <v>0</v>
          </cell>
          <cell r="H39">
            <v>0</v>
          </cell>
          <cell r="J39">
            <v>0</v>
          </cell>
        </row>
        <row r="40">
          <cell r="C40">
            <v>1754680.5999999999</v>
          </cell>
          <cell r="D40">
            <v>974822.5555555555</v>
          </cell>
          <cell r="H40">
            <v>974822.5555555555</v>
          </cell>
          <cell r="J40">
            <v>136728.16545556177</v>
          </cell>
        </row>
        <row r="41">
          <cell r="C41">
            <v>-1616524.44</v>
          </cell>
          <cell r="D41">
            <v>-898069.1333333333</v>
          </cell>
          <cell r="H41">
            <v>-898069.1333333333</v>
          </cell>
          <cell r="J41">
            <v>0</v>
          </cell>
        </row>
        <row r="42">
          <cell r="C42">
            <v>0</v>
          </cell>
          <cell r="D42">
            <v>0</v>
          </cell>
          <cell r="H42">
            <v>0</v>
          </cell>
          <cell r="J42">
            <v>0</v>
          </cell>
        </row>
        <row r="43">
          <cell r="C43">
            <v>0</v>
          </cell>
          <cell r="D43">
            <v>0</v>
          </cell>
          <cell r="H43">
            <v>0</v>
          </cell>
          <cell r="J43">
            <v>0</v>
          </cell>
        </row>
        <row r="44">
          <cell r="C44">
            <v>0</v>
          </cell>
          <cell r="D44">
            <v>0</v>
          </cell>
          <cell r="H44">
            <v>0</v>
          </cell>
          <cell r="J44">
            <v>0</v>
          </cell>
        </row>
        <row r="45">
          <cell r="C45">
            <v>-12746164.840000004</v>
          </cell>
          <cell r="D45">
            <v>-7081202.6888888907</v>
          </cell>
          <cell r="F45">
            <v>5693715.2333333343</v>
          </cell>
          <cell r="H45">
            <v>-1387487.4555555582</v>
          </cell>
          <cell r="J45">
            <v>-5095542.3784236982</v>
          </cell>
        </row>
        <row r="46">
          <cell r="C46">
            <v>51439308.780000001</v>
          </cell>
          <cell r="D46">
            <v>28577393.766666666</v>
          </cell>
          <cell r="F46">
            <v>5687983.2333333343</v>
          </cell>
          <cell r="H46">
            <v>34265377</v>
          </cell>
          <cell r="J46">
            <v>32920375</v>
          </cell>
        </row>
        <row r="47">
          <cell r="C47">
            <v>51439308.780000001</v>
          </cell>
          <cell r="D47">
            <v>28577393.766666666</v>
          </cell>
          <cell r="F47">
            <v>5687983.2333333343</v>
          </cell>
          <cell r="G47" t="str">
            <v>A4.2.9 paper profile</v>
          </cell>
          <cell r="H47">
            <v>34265377</v>
          </cell>
          <cell r="J47">
            <v>32920375</v>
          </cell>
        </row>
        <row r="48">
          <cell r="C48">
            <v>0</v>
          </cell>
          <cell r="D48">
            <v>0</v>
          </cell>
          <cell r="H48">
            <v>0</v>
          </cell>
          <cell r="J48">
            <v>0</v>
          </cell>
        </row>
        <row r="49">
          <cell r="C49">
            <v>0</v>
          </cell>
          <cell r="D49">
            <v>0</v>
          </cell>
          <cell r="H49">
            <v>0</v>
          </cell>
          <cell r="J49">
            <v>0</v>
          </cell>
        </row>
        <row r="50">
          <cell r="C50">
            <v>0</v>
          </cell>
          <cell r="D50">
            <v>0</v>
          </cell>
          <cell r="H50">
            <v>0</v>
          </cell>
          <cell r="J50">
            <v>0</v>
          </cell>
        </row>
        <row r="51">
          <cell r="C51">
            <v>0</v>
          </cell>
          <cell r="D51">
            <v>0</v>
          </cell>
          <cell r="H51">
            <v>0</v>
          </cell>
          <cell r="J51">
            <v>0</v>
          </cell>
        </row>
        <row r="52">
          <cell r="C52">
            <v>0</v>
          </cell>
          <cell r="D52">
            <v>0</v>
          </cell>
          <cell r="H52">
            <v>0</v>
          </cell>
          <cell r="J52">
            <v>0</v>
          </cell>
        </row>
        <row r="53">
          <cell r="C53">
            <v>-64185473.620000005</v>
          </cell>
          <cell r="D53">
            <v>-35658596.455555558</v>
          </cell>
          <cell r="F53">
            <v>5732</v>
          </cell>
          <cell r="H53">
            <v>-35652864.455555558</v>
          </cell>
          <cell r="J53">
            <v>-38015917.378423698</v>
          </cell>
        </row>
        <row r="54">
          <cell r="C54">
            <v>-64185473.620000005</v>
          </cell>
          <cell r="D54">
            <v>-35658596.455555558</v>
          </cell>
          <cell r="F54">
            <v>5732</v>
          </cell>
          <cell r="H54">
            <v>-35652864.455555558</v>
          </cell>
          <cell r="J54">
            <v>-38015917.378423698</v>
          </cell>
        </row>
        <row r="55">
          <cell r="C55">
            <v>0</v>
          </cell>
          <cell r="D55">
            <v>0</v>
          </cell>
          <cell r="H55">
            <v>0</v>
          </cell>
          <cell r="J55">
            <v>0</v>
          </cell>
        </row>
        <row r="56">
          <cell r="C56">
            <v>-67621253.420000002</v>
          </cell>
          <cell r="D56">
            <v>-37567363.01111111</v>
          </cell>
          <cell r="F56">
            <v>5732</v>
          </cell>
          <cell r="H56">
            <v>-37561631.01111111</v>
          </cell>
          <cell r="J56">
            <v>-39936420.34097261</v>
          </cell>
        </row>
        <row r="57">
          <cell r="C57">
            <v>0</v>
          </cell>
          <cell r="D57">
            <v>0</v>
          </cell>
          <cell r="H57">
            <v>0</v>
          </cell>
          <cell r="J57">
            <v>0</v>
          </cell>
        </row>
        <row r="58">
          <cell r="C58">
            <v>3435779.8000000003</v>
          </cell>
          <cell r="D58">
            <v>1908766.5555555557</v>
          </cell>
          <cell r="H58">
            <v>1908766.5555555557</v>
          </cell>
          <cell r="J58">
            <v>1920502.9625489099</v>
          </cell>
        </row>
        <row r="59">
          <cell r="C59">
            <v>0</v>
          </cell>
          <cell r="D59">
            <v>0</v>
          </cell>
          <cell r="F59">
            <v>0</v>
          </cell>
          <cell r="H59">
            <v>0</v>
          </cell>
          <cell r="J59">
            <v>0</v>
          </cell>
        </row>
        <row r="60">
          <cell r="C60">
            <v>0</v>
          </cell>
          <cell r="D60">
            <v>0</v>
          </cell>
          <cell r="H60">
            <v>0</v>
          </cell>
          <cell r="J60">
            <v>0</v>
          </cell>
        </row>
        <row r="61">
          <cell r="C61">
            <v>0</v>
          </cell>
          <cell r="D61">
            <v>0</v>
          </cell>
          <cell r="H61">
            <v>0</v>
          </cell>
          <cell r="J61">
            <v>0</v>
          </cell>
        </row>
        <row r="62">
          <cell r="C62">
            <v>0</v>
          </cell>
          <cell r="D62">
            <v>0</v>
          </cell>
          <cell r="H62">
            <v>0</v>
          </cell>
          <cell r="J62">
            <v>0</v>
          </cell>
        </row>
        <row r="63">
          <cell r="C63">
            <v>0</v>
          </cell>
          <cell r="D63">
            <v>0</v>
          </cell>
          <cell r="H63">
            <v>0</v>
          </cell>
          <cell r="J63">
            <v>0</v>
          </cell>
          <cell r="K63" t="str">
            <v>A4.2.3 -</v>
          </cell>
        </row>
        <row r="64">
          <cell r="C64">
            <v>0</v>
          </cell>
          <cell r="D64">
            <v>0</v>
          </cell>
          <cell r="F64">
            <v>0</v>
          </cell>
          <cell r="H64">
            <v>0</v>
          </cell>
          <cell r="J64">
            <v>0</v>
          </cell>
        </row>
        <row r="65">
          <cell r="C65">
            <v>0</v>
          </cell>
          <cell r="D65">
            <v>0</v>
          </cell>
          <cell r="H65">
            <v>0</v>
          </cell>
          <cell r="J65">
            <v>0</v>
          </cell>
        </row>
        <row r="66">
          <cell r="C66">
            <v>0</v>
          </cell>
          <cell r="D66">
            <v>0</v>
          </cell>
          <cell r="H66">
            <v>0</v>
          </cell>
          <cell r="J66">
            <v>0</v>
          </cell>
        </row>
        <row r="67">
          <cell r="C67">
            <v>0</v>
          </cell>
          <cell r="D67">
            <v>0</v>
          </cell>
          <cell r="H67">
            <v>0</v>
          </cell>
          <cell r="J67">
            <v>0</v>
          </cell>
        </row>
        <row r="68">
          <cell r="C68">
            <v>0</v>
          </cell>
          <cell r="D68">
            <v>0</v>
          </cell>
          <cell r="H68">
            <v>0</v>
          </cell>
          <cell r="J68">
            <v>0</v>
          </cell>
        </row>
        <row r="69">
          <cell r="C69">
            <v>0</v>
          </cell>
          <cell r="D69">
            <v>0</v>
          </cell>
          <cell r="H69">
            <v>0</v>
          </cell>
          <cell r="J69">
            <v>0</v>
          </cell>
        </row>
        <row r="70">
          <cell r="C70">
            <v>0</v>
          </cell>
          <cell r="D70">
            <v>0</v>
          </cell>
          <cell r="H70">
            <v>0</v>
          </cell>
          <cell r="J70">
            <v>0</v>
          </cell>
        </row>
        <row r="71">
          <cell r="C71">
            <v>0</v>
          </cell>
          <cell r="D71">
            <v>0</v>
          </cell>
          <cell r="H71">
            <v>0</v>
          </cell>
          <cell r="J71">
            <v>0</v>
          </cell>
        </row>
        <row r="72">
          <cell r="C72">
            <v>39892029.670000002</v>
          </cell>
          <cell r="D72">
            <v>22162238.705555554</v>
          </cell>
          <cell r="F72">
            <v>3703750.2944444492</v>
          </cell>
          <cell r="G72" t="str">
            <v>K paper profile</v>
          </cell>
          <cell r="H72">
            <v>25865989</v>
          </cell>
          <cell r="J72">
            <v>24665612</v>
          </cell>
        </row>
        <row r="73">
          <cell r="C73">
            <v>86735295.909999996</v>
          </cell>
          <cell r="D73">
            <v>48186275.505555555</v>
          </cell>
          <cell r="F73">
            <v>5671518.4944444504</v>
          </cell>
          <cell r="H73">
            <v>53857794</v>
          </cell>
          <cell r="J73">
            <v>51193700</v>
          </cell>
        </row>
        <row r="74">
          <cell r="C74">
            <v>1384436.0999999999</v>
          </cell>
          <cell r="D74">
            <v>769131.16666666663</v>
          </cell>
          <cell r="F74">
            <v>7627.8333333333721</v>
          </cell>
          <cell r="H74">
            <v>776759</v>
          </cell>
          <cell r="J74">
            <v>776759</v>
          </cell>
        </row>
        <row r="75">
          <cell r="C75">
            <v>1259382.8400000001</v>
          </cell>
          <cell r="D75">
            <v>699657.13333333342</v>
          </cell>
          <cell r="F75">
            <v>130828.86666666658</v>
          </cell>
          <cell r="H75">
            <v>830486</v>
          </cell>
          <cell r="J75">
            <v>830486</v>
          </cell>
        </row>
        <row r="76">
          <cell r="C76">
            <v>81861320.86999999</v>
          </cell>
          <cell r="D76">
            <v>45478511.594444439</v>
          </cell>
          <cell r="F76">
            <v>5159563.4055555612</v>
          </cell>
          <cell r="H76">
            <v>50638075</v>
          </cell>
          <cell r="J76">
            <v>36527150</v>
          </cell>
        </row>
        <row r="77">
          <cell r="C77">
            <v>0</v>
          </cell>
          <cell r="D77">
            <v>0</v>
          </cell>
          <cell r="H77">
            <v>0</v>
          </cell>
          <cell r="J77">
            <v>0</v>
          </cell>
        </row>
        <row r="78">
          <cell r="C78">
            <v>961708.31</v>
          </cell>
          <cell r="D78">
            <v>534282.39444444445</v>
          </cell>
          <cell r="F78">
            <v>421375.60555555555</v>
          </cell>
          <cell r="H78">
            <v>955658</v>
          </cell>
          <cell r="J78">
            <v>927906</v>
          </cell>
        </row>
        <row r="79">
          <cell r="C79">
            <v>1268447.79</v>
          </cell>
          <cell r="D79">
            <v>704693.21666666667</v>
          </cell>
          <cell r="F79">
            <v>-47877.216666666674</v>
          </cell>
          <cell r="H79">
            <v>656816</v>
          </cell>
          <cell r="J79">
            <v>0</v>
          </cell>
        </row>
        <row r="80">
          <cell r="C80">
            <v>0</v>
          </cell>
          <cell r="D80">
            <v>0</v>
          </cell>
          <cell r="H80">
            <v>0</v>
          </cell>
          <cell r="J80">
            <v>12131399</v>
          </cell>
        </row>
        <row r="81">
          <cell r="C81">
            <v>46843266.239999995</v>
          </cell>
          <cell r="D81">
            <v>26024036.799999997</v>
          </cell>
          <cell r="F81">
            <v>1967768.2000000011</v>
          </cell>
          <cell r="H81">
            <v>27991805</v>
          </cell>
          <cell r="J81">
            <v>26528088</v>
          </cell>
        </row>
        <row r="82">
          <cell r="C82">
            <v>399017.01</v>
          </cell>
          <cell r="D82">
            <v>221676.11666666667</v>
          </cell>
          <cell r="F82">
            <v>-26823.116666666669</v>
          </cell>
          <cell r="H82">
            <v>194853</v>
          </cell>
          <cell r="J82">
            <v>194853</v>
          </cell>
        </row>
        <row r="83">
          <cell r="C83">
            <v>45761530.869999997</v>
          </cell>
          <cell r="D83">
            <v>25423072.705555554</v>
          </cell>
          <cell r="F83">
            <v>1823193.2944444455</v>
          </cell>
          <cell r="H83">
            <v>27246266</v>
          </cell>
          <cell r="J83">
            <v>25822033</v>
          </cell>
        </row>
        <row r="84">
          <cell r="C84">
            <v>0</v>
          </cell>
          <cell r="D84">
            <v>0</v>
          </cell>
          <cell r="H84">
            <v>0</v>
          </cell>
          <cell r="J84">
            <v>0</v>
          </cell>
        </row>
        <row r="85">
          <cell r="C85">
            <v>682718.36</v>
          </cell>
          <cell r="D85">
            <v>379287.97777777776</v>
          </cell>
          <cell r="F85">
            <v>171398.02222222224</v>
          </cell>
          <cell r="H85">
            <v>550686</v>
          </cell>
          <cell r="J85">
            <v>511202</v>
          </cell>
        </row>
        <row r="86">
          <cell r="C86">
            <v>0</v>
          </cell>
          <cell r="D86">
            <v>0</v>
          </cell>
          <cell r="H86">
            <v>0</v>
          </cell>
          <cell r="J86">
            <v>0</v>
          </cell>
        </row>
        <row r="87">
          <cell r="C87">
            <v>0</v>
          </cell>
          <cell r="D87">
            <v>0</v>
          </cell>
          <cell r="H87">
            <v>0</v>
          </cell>
          <cell r="J87">
            <v>0</v>
          </cell>
        </row>
        <row r="88">
          <cell r="C88">
            <v>439902.07</v>
          </cell>
          <cell r="D88">
            <v>244390.0388888889</v>
          </cell>
          <cell r="F88">
            <v>860760.9611111111</v>
          </cell>
          <cell r="H88">
            <v>1105151</v>
          </cell>
          <cell r="J88">
            <v>1105151</v>
          </cell>
        </row>
        <row r="89">
          <cell r="C89">
            <v>439902.07</v>
          </cell>
          <cell r="D89">
            <v>244390.0388888889</v>
          </cell>
          <cell r="F89">
            <v>1111852.9611111111</v>
          </cell>
          <cell r="H89">
            <v>1356243</v>
          </cell>
          <cell r="J89">
            <v>1356243</v>
          </cell>
        </row>
        <row r="90">
          <cell r="C90">
            <v>0</v>
          </cell>
          <cell r="D90">
            <v>0</v>
          </cell>
          <cell r="F90">
            <v>251092</v>
          </cell>
          <cell r="H90">
            <v>251092</v>
          </cell>
          <cell r="J90">
            <v>251092</v>
          </cell>
        </row>
        <row r="91">
          <cell r="C91">
            <v>439902.07</v>
          </cell>
          <cell r="D91">
            <v>244390.0388888889</v>
          </cell>
          <cell r="F91">
            <v>860760.9611111111</v>
          </cell>
          <cell r="H91">
            <v>1105151</v>
          </cell>
          <cell r="J91">
            <v>1105151</v>
          </cell>
        </row>
        <row r="92">
          <cell r="C92">
            <v>0</v>
          </cell>
          <cell r="D92">
            <v>0</v>
          </cell>
          <cell r="F92">
            <v>251092</v>
          </cell>
          <cell r="H92">
            <v>251092</v>
          </cell>
          <cell r="J92">
            <v>251092</v>
          </cell>
        </row>
        <row r="93">
          <cell r="C93">
            <v>0</v>
          </cell>
          <cell r="D93">
            <v>0</v>
          </cell>
          <cell r="F93">
            <v>251092</v>
          </cell>
          <cell r="H93">
            <v>251092</v>
          </cell>
          <cell r="J93">
            <v>251092</v>
          </cell>
        </row>
        <row r="94">
          <cell r="C94">
            <v>0</v>
          </cell>
          <cell r="D94">
            <v>0</v>
          </cell>
          <cell r="H94">
            <v>0</v>
          </cell>
          <cell r="J94">
            <v>0</v>
          </cell>
        </row>
        <row r="96">
          <cell r="C96">
            <v>179195505.41000003</v>
          </cell>
          <cell r="D96">
            <v>99553058.561111122</v>
          </cell>
          <cell r="F96">
            <v>9667901.027777778</v>
          </cell>
          <cell r="H96">
            <v>109220959.5888889</v>
          </cell>
          <cell r="J96">
            <v>96744137.713074341</v>
          </cell>
        </row>
        <row r="97">
          <cell r="C97">
            <v>60247222.960000001</v>
          </cell>
          <cell r="D97">
            <v>33470679.422222223</v>
          </cell>
          <cell r="F97">
            <v>-9648987.5888888892</v>
          </cell>
          <cell r="H97">
            <v>23821691.833333336</v>
          </cell>
          <cell r="J97">
            <v>18547917.173510339</v>
          </cell>
        </row>
        <row r="98">
          <cell r="C98">
            <v>0</v>
          </cell>
          <cell r="D98">
            <v>0</v>
          </cell>
          <cell r="F98">
            <v>0</v>
          </cell>
          <cell r="H98">
            <v>0</v>
          </cell>
          <cell r="J98">
            <v>0</v>
          </cell>
        </row>
        <row r="99">
          <cell r="C99">
            <v>0</v>
          </cell>
          <cell r="D99">
            <v>0</v>
          </cell>
          <cell r="F99">
            <v>1024500</v>
          </cell>
          <cell r="H99">
            <v>1024500</v>
          </cell>
          <cell r="J99">
            <v>0</v>
          </cell>
        </row>
        <row r="100">
          <cell r="C100">
            <v>15727287.189999999</v>
          </cell>
          <cell r="D100">
            <v>8737381.7722222209</v>
          </cell>
          <cell r="F100">
            <v>-474060.08</v>
          </cell>
          <cell r="H100">
            <v>8263321.6922222208</v>
          </cell>
          <cell r="J100">
            <v>6666164.3991056457</v>
          </cell>
          <cell r="K100" t="str">
            <v>A4.2.3 -</v>
          </cell>
        </row>
        <row r="101">
          <cell r="C101">
            <v>21730435.27</v>
          </cell>
          <cell r="D101">
            <v>12072464.038888888</v>
          </cell>
          <cell r="F101">
            <v>356069.45111111179</v>
          </cell>
          <cell r="H101">
            <v>12428533.49</v>
          </cell>
          <cell r="J101">
            <v>9623964.6899999995</v>
          </cell>
        </row>
        <row r="102">
          <cell r="C102">
            <v>21730435.27</v>
          </cell>
          <cell r="D102">
            <v>12072464.038888888</v>
          </cell>
          <cell r="F102">
            <v>356069.45111111179</v>
          </cell>
          <cell r="H102">
            <v>12428533.49</v>
          </cell>
          <cell r="J102">
            <v>9623964.6899999995</v>
          </cell>
        </row>
        <row r="103">
          <cell r="C103">
            <v>0</v>
          </cell>
          <cell r="D103">
            <v>0</v>
          </cell>
          <cell r="H103">
            <v>0</v>
          </cell>
          <cell r="J103">
            <v>0</v>
          </cell>
        </row>
        <row r="104">
          <cell r="C104">
            <v>0</v>
          </cell>
          <cell r="D104">
            <v>0</v>
          </cell>
          <cell r="H104">
            <v>0</v>
          </cell>
          <cell r="J104">
            <v>0</v>
          </cell>
        </row>
        <row r="105">
          <cell r="C105">
            <v>0</v>
          </cell>
          <cell r="D105">
            <v>0</v>
          </cell>
          <cell r="F105">
            <v>0</v>
          </cell>
          <cell r="H105">
            <v>0</v>
          </cell>
          <cell r="J105">
            <v>0</v>
          </cell>
        </row>
        <row r="106">
          <cell r="C106">
            <v>0</v>
          </cell>
          <cell r="D106">
            <v>0</v>
          </cell>
          <cell r="H106">
            <v>0</v>
          </cell>
          <cell r="J106">
            <v>0</v>
          </cell>
        </row>
        <row r="107">
          <cell r="C107">
            <v>0</v>
          </cell>
          <cell r="D107">
            <v>0</v>
          </cell>
          <cell r="H107">
            <v>0</v>
          </cell>
          <cell r="J107">
            <v>0</v>
          </cell>
          <cell r="K107" t="str">
            <v>A4.2.3 -</v>
          </cell>
        </row>
        <row r="108">
          <cell r="C108">
            <v>0</v>
          </cell>
          <cell r="D108">
            <v>0</v>
          </cell>
          <cell r="H108">
            <v>0</v>
          </cell>
          <cell r="J108">
            <v>0</v>
          </cell>
        </row>
        <row r="109">
          <cell r="C109">
            <v>0</v>
          </cell>
          <cell r="D109">
            <v>0</v>
          </cell>
          <cell r="H109">
            <v>0</v>
          </cell>
          <cell r="J109">
            <v>0</v>
          </cell>
        </row>
        <row r="110">
          <cell r="C110">
            <v>22789500.5</v>
          </cell>
          <cell r="D110">
            <v>12660833.61111111</v>
          </cell>
          <cell r="F110">
            <v>-10555496.960000001</v>
          </cell>
          <cell r="H110">
            <v>2105336.6511111092</v>
          </cell>
          <cell r="J110">
            <v>2257788.0844046953</v>
          </cell>
        </row>
        <row r="111">
          <cell r="C111">
            <v>0</v>
          </cell>
          <cell r="D111">
            <v>0</v>
          </cell>
          <cell r="H111">
            <v>0</v>
          </cell>
          <cell r="J111">
            <v>0</v>
          </cell>
        </row>
        <row r="112">
          <cell r="C112">
            <v>17505912.510000002</v>
          </cell>
          <cell r="D112">
            <v>9725506.9500000011</v>
          </cell>
          <cell r="F112">
            <v>-7837132.96</v>
          </cell>
          <cell r="H112">
            <v>1888373.9900000012</v>
          </cell>
          <cell r="J112">
            <v>880193.39854667417</v>
          </cell>
          <cell r="K112" t="str">
            <v>A4.2.3 -</v>
          </cell>
        </row>
        <row r="113">
          <cell r="C113">
            <v>-45416.229999999996</v>
          </cell>
          <cell r="D113">
            <v>-25231.238888888885</v>
          </cell>
          <cell r="F113">
            <v>25231</v>
          </cell>
          <cell r="H113">
            <v>-0.2388888888854126</v>
          </cell>
          <cell r="J113">
            <v>1143647</v>
          </cell>
          <cell r="K113" t="str">
            <v>A4.2.3 -</v>
          </cell>
        </row>
        <row r="114">
          <cell r="C114">
            <v>4938471.8099999996</v>
          </cell>
          <cell r="D114">
            <v>2743595.4499999997</v>
          </cell>
          <cell r="F114">
            <v>-2743595</v>
          </cell>
          <cell r="H114">
            <v>0.44999999972060323</v>
          </cell>
          <cell r="J114">
            <v>0</v>
          </cell>
        </row>
        <row r="115">
          <cell r="C115">
            <v>390532.41</v>
          </cell>
          <cell r="D115">
            <v>216962.44999999998</v>
          </cell>
          <cell r="H115">
            <v>216962.44999999998</v>
          </cell>
          <cell r="J115">
            <v>233947.68585802123</v>
          </cell>
          <cell r="K115" t="str">
            <v>A4.2.3 -</v>
          </cell>
        </row>
        <row r="116">
          <cell r="C116">
            <v>0</v>
          </cell>
          <cell r="D116">
            <v>0</v>
          </cell>
          <cell r="H116">
            <v>0</v>
          </cell>
          <cell r="J116">
            <v>0</v>
          </cell>
        </row>
        <row r="117">
          <cell r="C117">
            <v>11959230.18</v>
          </cell>
          <cell r="D117">
            <v>6644016.7666666666</v>
          </cell>
          <cell r="F117">
            <v>-1024500</v>
          </cell>
          <cell r="H117">
            <v>5619516.7666666666</v>
          </cell>
          <cell r="J117">
            <v>4828750.49</v>
          </cell>
        </row>
        <row r="118">
          <cell r="C118">
            <v>11959230.18</v>
          </cell>
          <cell r="D118">
            <v>6644016.7666666666</v>
          </cell>
          <cell r="F118">
            <v>-1024500</v>
          </cell>
          <cell r="H118">
            <v>5619516.7666666666</v>
          </cell>
          <cell r="J118">
            <v>4828750.49</v>
          </cell>
        </row>
        <row r="119">
          <cell r="C119">
            <v>0</v>
          </cell>
          <cell r="D119">
            <v>0</v>
          </cell>
          <cell r="F119">
            <v>0</v>
          </cell>
          <cell r="H119">
            <v>0</v>
          </cell>
          <cell r="J119">
            <v>0</v>
          </cell>
        </row>
        <row r="120">
          <cell r="C120">
            <v>0</v>
          </cell>
          <cell r="D120">
            <v>0</v>
          </cell>
          <cell r="H120">
            <v>0</v>
          </cell>
          <cell r="J120">
            <v>0</v>
          </cell>
        </row>
        <row r="121">
          <cell r="C121">
            <v>0</v>
          </cell>
          <cell r="D121">
            <v>0</v>
          </cell>
          <cell r="H121">
            <v>0</v>
          </cell>
          <cell r="J121">
            <v>0</v>
          </cell>
        </row>
        <row r="122">
          <cell r="C122">
            <v>0</v>
          </cell>
          <cell r="D122">
            <v>0</v>
          </cell>
          <cell r="H122">
            <v>0</v>
          </cell>
          <cell r="J122">
            <v>0</v>
          </cell>
        </row>
        <row r="123">
          <cell r="C123">
            <v>0</v>
          </cell>
          <cell r="D123">
            <v>0</v>
          </cell>
          <cell r="H123">
            <v>0</v>
          </cell>
          <cell r="J123">
            <v>0</v>
          </cell>
        </row>
        <row r="124">
          <cell r="C124">
            <v>0</v>
          </cell>
          <cell r="D124">
            <v>0</v>
          </cell>
          <cell r="H124">
            <v>0</v>
          </cell>
          <cell r="J124">
            <v>0</v>
          </cell>
        </row>
        <row r="125">
          <cell r="C125">
            <v>0</v>
          </cell>
          <cell r="D125">
            <v>0</v>
          </cell>
          <cell r="H125">
            <v>0</v>
          </cell>
          <cell r="J125">
            <v>0</v>
          </cell>
        </row>
        <row r="126">
          <cell r="C126">
            <v>0</v>
          </cell>
          <cell r="D126">
            <v>0</v>
          </cell>
          <cell r="F126">
            <v>0</v>
          </cell>
          <cell r="H126">
            <v>0</v>
          </cell>
          <cell r="J126">
            <v>0</v>
          </cell>
        </row>
        <row r="127">
          <cell r="C127">
            <v>0</v>
          </cell>
          <cell r="D127">
            <v>0</v>
          </cell>
          <cell r="H127">
            <v>0</v>
          </cell>
          <cell r="J127">
            <v>0</v>
          </cell>
        </row>
        <row r="128">
          <cell r="C128">
            <v>0</v>
          </cell>
          <cell r="D128">
            <v>0</v>
          </cell>
          <cell r="H128">
            <v>0</v>
          </cell>
          <cell r="J128">
            <v>0</v>
          </cell>
        </row>
        <row r="129">
          <cell r="C129">
            <v>0</v>
          </cell>
          <cell r="D129">
            <v>0</v>
          </cell>
          <cell r="H129">
            <v>0</v>
          </cell>
          <cell r="J129">
            <v>0</v>
          </cell>
        </row>
        <row r="130">
          <cell r="C130">
            <v>0</v>
          </cell>
          <cell r="D130">
            <v>0</v>
          </cell>
          <cell r="H130">
            <v>0</v>
          </cell>
          <cell r="J130">
            <v>0</v>
          </cell>
          <cell r="K130" t="str">
            <v>A4.2.3 -</v>
          </cell>
        </row>
        <row r="131">
          <cell r="C131">
            <v>0</v>
          </cell>
          <cell r="D131">
            <v>0</v>
          </cell>
          <cell r="H131">
            <v>0</v>
          </cell>
          <cell r="J131">
            <v>0</v>
          </cell>
        </row>
        <row r="132">
          <cell r="C132">
            <v>0</v>
          </cell>
          <cell r="D132">
            <v>0</v>
          </cell>
          <cell r="H132">
            <v>0</v>
          </cell>
          <cell r="J132">
            <v>0</v>
          </cell>
          <cell r="K132" t="str">
            <v>A4.2.3 -</v>
          </cell>
        </row>
        <row r="133">
          <cell r="C133">
            <v>0</v>
          </cell>
          <cell r="D133">
            <v>0</v>
          </cell>
          <cell r="F133">
            <v>0</v>
          </cell>
          <cell r="H133">
            <v>0</v>
          </cell>
          <cell r="J133">
            <v>0</v>
          </cell>
        </row>
        <row r="134">
          <cell r="C134">
            <v>106989052.27000001</v>
          </cell>
          <cell r="D134">
            <v>59438362.37222223</v>
          </cell>
          <cell r="F134">
            <v>20341388.616666667</v>
          </cell>
          <cell r="H134">
            <v>79779750.98888889</v>
          </cell>
          <cell r="J134">
            <v>73367470.049564004</v>
          </cell>
        </row>
        <row r="135">
          <cell r="C135">
            <v>81548197.890000015</v>
          </cell>
          <cell r="D135">
            <v>45304554.38333334</v>
          </cell>
          <cell r="F135">
            <v>28062915.616666667</v>
          </cell>
          <cell r="H135">
            <v>73367470</v>
          </cell>
          <cell r="J135">
            <v>77496083.030000001</v>
          </cell>
        </row>
        <row r="136">
          <cell r="C136">
            <v>2923394</v>
          </cell>
          <cell r="D136">
            <v>1624107.7777777778</v>
          </cell>
          <cell r="F136">
            <v>21360892.222222224</v>
          </cell>
          <cell r="H136">
            <v>22985000</v>
          </cell>
          <cell r="J136">
            <v>22985000</v>
          </cell>
        </row>
        <row r="137">
          <cell r="C137">
            <v>0</v>
          </cell>
          <cell r="D137">
            <v>0</v>
          </cell>
          <cell r="F137">
            <v>1554000</v>
          </cell>
          <cell r="H137">
            <v>1554000</v>
          </cell>
          <cell r="J137">
            <v>1554000</v>
          </cell>
        </row>
        <row r="138">
          <cell r="C138">
            <v>0</v>
          </cell>
          <cell r="D138">
            <v>0</v>
          </cell>
          <cell r="H138">
            <v>0</v>
          </cell>
          <cell r="J138">
            <v>0</v>
          </cell>
        </row>
        <row r="139">
          <cell r="C139">
            <v>0</v>
          </cell>
          <cell r="D139">
            <v>0</v>
          </cell>
          <cell r="F139">
            <v>742000</v>
          </cell>
          <cell r="H139">
            <v>742000</v>
          </cell>
          <cell r="J139">
            <v>742000</v>
          </cell>
        </row>
        <row r="140">
          <cell r="C140">
            <v>0</v>
          </cell>
          <cell r="D140">
            <v>0</v>
          </cell>
          <cell r="H140">
            <v>0</v>
          </cell>
          <cell r="J140">
            <v>0</v>
          </cell>
        </row>
        <row r="141">
          <cell r="C141">
            <v>0</v>
          </cell>
          <cell r="D141">
            <v>0</v>
          </cell>
          <cell r="H141">
            <v>0</v>
          </cell>
          <cell r="J141">
            <v>0</v>
          </cell>
        </row>
        <row r="142">
          <cell r="C142">
            <v>47610844.050000012</v>
          </cell>
          <cell r="D142">
            <v>26450468.916666672</v>
          </cell>
          <cell r="F142">
            <v>-26450468.916666672</v>
          </cell>
          <cell r="H142">
            <v>0</v>
          </cell>
          <cell r="J142">
            <v>0</v>
          </cell>
        </row>
        <row r="143">
          <cell r="C143">
            <v>0</v>
          </cell>
          <cell r="D143">
            <v>0</v>
          </cell>
          <cell r="H143">
            <v>0</v>
          </cell>
          <cell r="J143">
            <v>0</v>
          </cell>
        </row>
        <row r="144">
          <cell r="C144">
            <v>0</v>
          </cell>
          <cell r="D144">
            <v>0</v>
          </cell>
          <cell r="H144">
            <v>0</v>
          </cell>
          <cell r="J144">
            <v>0</v>
          </cell>
        </row>
        <row r="145">
          <cell r="C145">
            <v>31013959.839999996</v>
          </cell>
          <cell r="D145">
            <v>17229977.688888885</v>
          </cell>
          <cell r="F145">
            <v>30856492.311111115</v>
          </cell>
          <cell r="H145">
            <v>48086470</v>
          </cell>
          <cell r="J145">
            <v>52215083.030000001</v>
          </cell>
          <cell r="K145" t="str">
            <v>A4.2.3 -</v>
          </cell>
        </row>
        <row r="146">
          <cell r="C146">
            <v>0</v>
          </cell>
          <cell r="D146">
            <v>0</v>
          </cell>
          <cell r="H146">
            <v>0</v>
          </cell>
          <cell r="J146">
            <v>0</v>
          </cell>
        </row>
        <row r="147">
          <cell r="C147">
            <v>0</v>
          </cell>
          <cell r="D147">
            <v>0</v>
          </cell>
          <cell r="H147">
            <v>0</v>
          </cell>
          <cell r="J147">
            <v>0</v>
          </cell>
        </row>
        <row r="148">
          <cell r="C148">
            <v>0</v>
          </cell>
          <cell r="D148">
            <v>0</v>
          </cell>
          <cell r="H148">
            <v>0</v>
          </cell>
          <cell r="J148">
            <v>0</v>
          </cell>
        </row>
        <row r="149">
          <cell r="C149">
            <v>25440854.379999999</v>
          </cell>
          <cell r="D149">
            <v>14133807.988888888</v>
          </cell>
          <cell r="F149">
            <v>-7721527</v>
          </cell>
          <cell r="H149">
            <v>6412280.9888888877</v>
          </cell>
          <cell r="J149">
            <v>-4128612.9804359982</v>
          </cell>
        </row>
        <row r="151">
          <cell r="C151">
            <v>25440854.379999999</v>
          </cell>
          <cell r="D151">
            <v>14211343.95000002</v>
          </cell>
          <cell r="F151">
            <v>-7799062.7900000196</v>
          </cell>
          <cell r="H151">
            <v>6412281.1599999983</v>
          </cell>
          <cell r="J151">
            <v>-4128613.3800000008</v>
          </cell>
        </row>
        <row r="152">
          <cell r="C152">
            <v>77578254.929999992</v>
          </cell>
          <cell r="D152">
            <v>43424859.670000009</v>
          </cell>
          <cell r="F152">
            <v>-195294.67000000924</v>
          </cell>
          <cell r="H152">
            <v>43229565</v>
          </cell>
          <cell r="J152">
            <v>65943323</v>
          </cell>
          <cell r="K152" t="str">
            <v>A4.2.3 -</v>
          </cell>
        </row>
        <row r="153">
          <cell r="C153">
            <v>0</v>
          </cell>
          <cell r="D153">
            <v>0</v>
          </cell>
          <cell r="F153">
            <v>117985</v>
          </cell>
          <cell r="H153">
            <v>117985</v>
          </cell>
          <cell r="J153">
            <v>420320</v>
          </cell>
        </row>
        <row r="154">
          <cell r="C154">
            <v>77578254.929999992</v>
          </cell>
          <cell r="D154">
            <v>43424859.670000009</v>
          </cell>
          <cell r="F154">
            <v>-77309.670000009239</v>
          </cell>
          <cell r="H154">
            <v>43347550</v>
          </cell>
          <cell r="J154">
            <v>66363643</v>
          </cell>
        </row>
        <row r="155">
          <cell r="C155">
            <v>-60128515.819999993</v>
          </cell>
          <cell r="D155">
            <v>-33706622.919999987</v>
          </cell>
          <cell r="F155">
            <v>-112928.08000001109</v>
          </cell>
          <cell r="H155">
            <v>-33819551</v>
          </cell>
          <cell r="J155">
            <v>-75828320</v>
          </cell>
        </row>
        <row r="156">
          <cell r="C156">
            <v>0</v>
          </cell>
          <cell r="D156">
            <v>0</v>
          </cell>
          <cell r="H156">
            <v>0</v>
          </cell>
          <cell r="J156">
            <v>0</v>
          </cell>
          <cell r="K156" t="str">
            <v>A4.2.3 -</v>
          </cell>
        </row>
        <row r="157">
          <cell r="C157">
            <v>0</v>
          </cell>
          <cell r="D157">
            <v>0</v>
          </cell>
          <cell r="H157">
            <v>0</v>
          </cell>
          <cell r="J157">
            <v>0</v>
          </cell>
        </row>
        <row r="158">
          <cell r="C158">
            <v>0</v>
          </cell>
          <cell r="D158">
            <v>0</v>
          </cell>
          <cell r="H158">
            <v>0</v>
          </cell>
          <cell r="J158">
            <v>0</v>
          </cell>
        </row>
        <row r="159">
          <cell r="C159">
            <v>0</v>
          </cell>
          <cell r="D159">
            <v>0</v>
          </cell>
          <cell r="H159">
            <v>0</v>
          </cell>
          <cell r="J159">
            <v>0</v>
          </cell>
          <cell r="K159" t="str">
            <v>A4.2.3 -</v>
          </cell>
        </row>
        <row r="160">
          <cell r="C160">
            <v>0</v>
          </cell>
          <cell r="D160">
            <v>0</v>
          </cell>
          <cell r="H160">
            <v>0</v>
          </cell>
          <cell r="J160">
            <v>0</v>
          </cell>
        </row>
        <row r="161">
          <cell r="C161">
            <v>-54577015.869999997</v>
          </cell>
          <cell r="D161">
            <v>-30609779.839999989</v>
          </cell>
          <cell r="F161">
            <v>-172071.16000001132</v>
          </cell>
          <cell r="H161">
            <v>-30781851</v>
          </cell>
          <cell r="J161">
            <v>-72718109</v>
          </cell>
          <cell r="K161" t="str">
            <v>A4.2.3 -</v>
          </cell>
        </row>
        <row r="162">
          <cell r="C162">
            <v>0</v>
          </cell>
          <cell r="D162">
            <v>0</v>
          </cell>
          <cell r="H162">
            <v>0</v>
          </cell>
          <cell r="J162">
            <v>0</v>
          </cell>
          <cell r="K162" t="str">
            <v>A4.2.3 -</v>
          </cell>
        </row>
        <row r="163">
          <cell r="C163">
            <v>0</v>
          </cell>
          <cell r="D163">
            <v>0</v>
          </cell>
          <cell r="F163">
            <v>-59640</v>
          </cell>
          <cell r="H163">
            <v>-59640</v>
          </cell>
          <cell r="J163">
            <v>-310003</v>
          </cell>
        </row>
        <row r="164">
          <cell r="C164">
            <v>0</v>
          </cell>
          <cell r="D164">
            <v>0</v>
          </cell>
          <cell r="H164">
            <v>0</v>
          </cell>
          <cell r="J164">
            <v>0</v>
          </cell>
        </row>
        <row r="165">
          <cell r="C165">
            <v>-2628853.0299999979</v>
          </cell>
          <cell r="D165">
            <v>-1472190.2500000002</v>
          </cell>
          <cell r="F165">
            <v>-301979.74999999977</v>
          </cell>
          <cell r="H165">
            <v>-1774170</v>
          </cell>
          <cell r="J165">
            <v>-2469130</v>
          </cell>
        </row>
        <row r="166">
          <cell r="C166">
            <v>-1268874</v>
          </cell>
          <cell r="D166">
            <v>-717548.25</v>
          </cell>
          <cell r="F166">
            <v>717548.25</v>
          </cell>
          <cell r="H166">
            <v>0</v>
          </cell>
          <cell r="J166">
            <v>0</v>
          </cell>
          <cell r="K166" t="str">
            <v>A4.2.3 -</v>
          </cell>
        </row>
        <row r="167">
          <cell r="C167">
            <v>0</v>
          </cell>
          <cell r="D167">
            <v>0</v>
          </cell>
          <cell r="H167">
            <v>0</v>
          </cell>
          <cell r="J167">
            <v>0</v>
          </cell>
        </row>
        <row r="168">
          <cell r="C168">
            <v>210733.74</v>
          </cell>
          <cell r="D168">
            <v>116627.3</v>
          </cell>
          <cell r="F168">
            <v>-116627.3</v>
          </cell>
          <cell r="H168">
            <v>0</v>
          </cell>
          <cell r="J168">
            <v>113715</v>
          </cell>
        </row>
        <row r="169">
          <cell r="C169">
            <v>-1864506.6600000001</v>
          </cell>
          <cell r="D169">
            <v>-1023731.88</v>
          </cell>
          <cell r="F169">
            <v>-180158.12</v>
          </cell>
          <cell r="H169">
            <v>-1203890</v>
          </cell>
          <cell r="J169">
            <v>-444793</v>
          </cell>
        </row>
        <row r="170">
          <cell r="C170">
            <v>0</v>
          </cell>
          <cell r="D170">
            <v>0</v>
          </cell>
          <cell r="H170">
            <v>0</v>
          </cell>
          <cell r="J170">
            <v>0</v>
          </cell>
        </row>
        <row r="171">
          <cell r="C171">
            <v>-1668635.62</v>
          </cell>
          <cell r="D171">
            <v>-935936.97000000009</v>
          </cell>
          <cell r="F171">
            <v>-550106.02999999991</v>
          </cell>
          <cell r="H171">
            <v>-1486043</v>
          </cell>
          <cell r="J171">
            <v>-2229850</v>
          </cell>
        </row>
        <row r="172">
          <cell r="C172">
            <v>0</v>
          </cell>
          <cell r="D172">
            <v>0</v>
          </cell>
          <cell r="H172">
            <v>0</v>
          </cell>
          <cell r="J172">
            <v>0</v>
          </cell>
        </row>
        <row r="173">
          <cell r="C173">
            <v>0</v>
          </cell>
          <cell r="D173">
            <v>0</v>
          </cell>
          <cell r="H173">
            <v>0</v>
          </cell>
          <cell r="J173">
            <v>0</v>
          </cell>
        </row>
        <row r="174">
          <cell r="C174">
            <v>0</v>
          </cell>
          <cell r="D174">
            <v>0</v>
          </cell>
          <cell r="H174">
            <v>0</v>
          </cell>
          <cell r="J174">
            <v>0</v>
          </cell>
        </row>
        <row r="175">
          <cell r="C175">
            <v>-1668635.62</v>
          </cell>
          <cell r="D175">
            <v>-935936.97000000009</v>
          </cell>
          <cell r="F175">
            <v>-550106.02999999991</v>
          </cell>
          <cell r="G175" t="str">
            <v>K paper profile</v>
          </cell>
          <cell r="H175">
            <v>-1486043</v>
          </cell>
          <cell r="J175">
            <v>-2229850</v>
          </cell>
        </row>
        <row r="176">
          <cell r="C176">
            <v>-2987999.23</v>
          </cell>
          <cell r="D176">
            <v>-1683673.79</v>
          </cell>
          <cell r="F176">
            <v>-137106.81999999995</v>
          </cell>
          <cell r="H176">
            <v>-1820780.61</v>
          </cell>
          <cell r="J176">
            <v>-3084053.68</v>
          </cell>
        </row>
        <row r="177">
          <cell r="C177">
            <v>0</v>
          </cell>
          <cell r="D177">
            <v>0</v>
          </cell>
          <cell r="H177">
            <v>0</v>
          </cell>
          <cell r="J177">
            <v>0</v>
          </cell>
        </row>
        <row r="178">
          <cell r="C178">
            <v>0</v>
          </cell>
          <cell r="D178">
            <v>0</v>
          </cell>
          <cell r="H178">
            <v>0</v>
          </cell>
          <cell r="J178">
            <v>0</v>
          </cell>
        </row>
        <row r="179">
          <cell r="C179">
            <v>0</v>
          </cell>
          <cell r="D179">
            <v>0</v>
          </cell>
          <cell r="H179">
            <v>0</v>
          </cell>
          <cell r="J179">
            <v>0</v>
          </cell>
        </row>
        <row r="180">
          <cell r="C180">
            <v>0</v>
          </cell>
          <cell r="D180">
            <v>0</v>
          </cell>
          <cell r="H180">
            <v>0</v>
          </cell>
          <cell r="J180">
            <v>0</v>
          </cell>
        </row>
        <row r="181">
          <cell r="C181">
            <v>-2898512.7499999995</v>
          </cell>
          <cell r="D181">
            <v>-1625989.49</v>
          </cell>
          <cell r="F181">
            <v>19526.510000000009</v>
          </cell>
          <cell r="H181">
            <v>-1606462.98</v>
          </cell>
          <cell r="J181">
            <v>-2224054.9900000002</v>
          </cell>
          <cell r="K181" t="str">
            <v>A4.2.3 -</v>
          </cell>
        </row>
        <row r="182">
          <cell r="C182">
            <v>-30301.1</v>
          </cell>
          <cell r="D182">
            <v>-19828.11</v>
          </cell>
          <cell r="H182">
            <v>-19828.11</v>
          </cell>
          <cell r="J182">
            <v>-23153.08</v>
          </cell>
        </row>
        <row r="183">
          <cell r="C183">
            <v>-771599.26000000013</v>
          </cell>
          <cell r="D183">
            <v>-431798.68999999994</v>
          </cell>
          <cell r="H183">
            <v>-431798.68999999994</v>
          </cell>
          <cell r="J183">
            <v>-830408.61</v>
          </cell>
        </row>
        <row r="184">
          <cell r="C184">
            <v>0</v>
          </cell>
          <cell r="D184">
            <v>0</v>
          </cell>
          <cell r="H184">
            <v>0</v>
          </cell>
          <cell r="J184">
            <v>0</v>
          </cell>
        </row>
        <row r="185">
          <cell r="C185">
            <v>0</v>
          </cell>
          <cell r="D185">
            <v>0</v>
          </cell>
          <cell r="H185">
            <v>0</v>
          </cell>
          <cell r="J185">
            <v>0</v>
          </cell>
        </row>
        <row r="186">
          <cell r="C186">
            <v>0</v>
          </cell>
          <cell r="D186">
            <v>0</v>
          </cell>
          <cell r="H186">
            <v>0</v>
          </cell>
          <cell r="J186">
            <v>0</v>
          </cell>
        </row>
        <row r="187">
          <cell r="C187">
            <v>0</v>
          </cell>
          <cell r="D187">
            <v>0</v>
          </cell>
          <cell r="H187">
            <v>0</v>
          </cell>
          <cell r="J187">
            <v>0</v>
          </cell>
        </row>
        <row r="188">
          <cell r="C188">
            <v>0</v>
          </cell>
          <cell r="D188">
            <v>0</v>
          </cell>
          <cell r="H188">
            <v>0</v>
          </cell>
          <cell r="J188">
            <v>0</v>
          </cell>
        </row>
        <row r="189">
          <cell r="C189">
            <v>714585.42</v>
          </cell>
          <cell r="D189">
            <v>395165.73</v>
          </cell>
          <cell r="F189">
            <v>-155549.55999999997</v>
          </cell>
          <cell r="H189">
            <v>239616.17</v>
          </cell>
          <cell r="J189">
            <v>27500</v>
          </cell>
        </row>
        <row r="190">
          <cell r="C190">
            <v>-2171.54</v>
          </cell>
          <cell r="D190">
            <v>-1223.23</v>
          </cell>
          <cell r="F190">
            <v>-1083.77</v>
          </cell>
          <cell r="H190">
            <v>-2307</v>
          </cell>
          <cell r="J190">
            <v>-33937</v>
          </cell>
        </row>
        <row r="191">
          <cell r="C191">
            <v>0</v>
          </cell>
          <cell r="D191">
            <v>0</v>
          </cell>
          <cell r="H191">
            <v>0</v>
          </cell>
          <cell r="J191">
            <v>0</v>
          </cell>
        </row>
        <row r="192">
          <cell r="C192">
            <v>12793104.259999998</v>
          </cell>
          <cell r="D192">
            <v>7098625.9900000216</v>
          </cell>
          <cell r="F192">
            <v>-877450.60000002023</v>
          </cell>
          <cell r="H192">
            <v>6221175.3899999997</v>
          </cell>
          <cell r="J192">
            <v>-14778580.68</v>
          </cell>
        </row>
        <row r="193">
          <cell r="C193">
            <v>5099817.84</v>
          </cell>
          <cell r="D193">
            <v>2863608.38</v>
          </cell>
          <cell r="F193">
            <v>0</v>
          </cell>
          <cell r="H193">
            <v>2863608.38</v>
          </cell>
          <cell r="J193">
            <v>21240978.539999999</v>
          </cell>
        </row>
        <row r="194">
          <cell r="C194">
            <v>0</v>
          </cell>
          <cell r="D194">
            <v>0</v>
          </cell>
          <cell r="H194">
            <v>0</v>
          </cell>
          <cell r="J194">
            <v>0</v>
          </cell>
        </row>
        <row r="195">
          <cell r="C195">
            <v>0</v>
          </cell>
          <cell r="D195">
            <v>0</v>
          </cell>
          <cell r="H195">
            <v>0</v>
          </cell>
          <cell r="J195">
            <v>0</v>
          </cell>
        </row>
        <row r="196">
          <cell r="C196">
            <v>0</v>
          </cell>
          <cell r="D196">
            <v>0</v>
          </cell>
          <cell r="H196">
            <v>0</v>
          </cell>
          <cell r="J196">
            <v>0</v>
          </cell>
        </row>
        <row r="197">
          <cell r="C197">
            <v>0</v>
          </cell>
          <cell r="D197">
            <v>0</v>
          </cell>
          <cell r="H197">
            <v>0</v>
          </cell>
          <cell r="J197">
            <v>0</v>
          </cell>
        </row>
        <row r="198">
          <cell r="C198">
            <v>2079894.32</v>
          </cell>
          <cell r="D198">
            <v>1161618.83</v>
          </cell>
          <cell r="H198">
            <v>1161618.83</v>
          </cell>
          <cell r="J198">
            <v>443325.21</v>
          </cell>
        </row>
        <row r="199">
          <cell r="C199">
            <v>0</v>
          </cell>
          <cell r="D199">
            <v>0</v>
          </cell>
          <cell r="H199">
            <v>0</v>
          </cell>
          <cell r="J199">
            <v>0</v>
          </cell>
        </row>
        <row r="200">
          <cell r="C200">
            <v>0</v>
          </cell>
          <cell r="D200">
            <v>0</v>
          </cell>
          <cell r="H200">
            <v>0</v>
          </cell>
          <cell r="J200">
            <v>17359506.59</v>
          </cell>
        </row>
        <row r="201">
          <cell r="C201">
            <v>0</v>
          </cell>
          <cell r="D201">
            <v>0</v>
          </cell>
          <cell r="H201">
            <v>0</v>
          </cell>
          <cell r="J201">
            <v>0</v>
          </cell>
        </row>
        <row r="202">
          <cell r="C202">
            <v>0</v>
          </cell>
          <cell r="D202">
            <v>0</v>
          </cell>
          <cell r="H202">
            <v>0</v>
          </cell>
          <cell r="J202">
            <v>0</v>
          </cell>
        </row>
        <row r="203">
          <cell r="C203">
            <v>0</v>
          </cell>
          <cell r="D203">
            <v>0</v>
          </cell>
          <cell r="H203">
            <v>0</v>
          </cell>
          <cell r="J203">
            <v>0</v>
          </cell>
        </row>
        <row r="204">
          <cell r="C204">
            <v>3019923.52</v>
          </cell>
          <cell r="D204">
            <v>1701989.5499999998</v>
          </cell>
          <cell r="H204">
            <v>1701989.5499999998</v>
          </cell>
          <cell r="J204">
            <v>3438146.74</v>
          </cell>
        </row>
        <row r="205">
          <cell r="C205">
            <v>-1703186.9500000002</v>
          </cell>
          <cell r="D205">
            <v>-950949.32</v>
          </cell>
          <cell r="F205">
            <v>-1036855.4599999998</v>
          </cell>
          <cell r="H205">
            <v>-1987804.78</v>
          </cell>
          <cell r="J205">
            <v>-2262588.2400000002</v>
          </cell>
        </row>
        <row r="206">
          <cell r="C206">
            <v>-793444.18</v>
          </cell>
          <cell r="D206">
            <v>-444074.19</v>
          </cell>
          <cell r="F206">
            <v>440862.19</v>
          </cell>
          <cell r="H206">
            <v>-3212</v>
          </cell>
          <cell r="J206">
            <v>-0.2900000000372529</v>
          </cell>
        </row>
        <row r="207">
          <cell r="C207">
            <v>0</v>
          </cell>
          <cell r="D207">
            <v>0</v>
          </cell>
          <cell r="H207">
            <v>0</v>
          </cell>
          <cell r="J207">
            <v>0</v>
          </cell>
        </row>
        <row r="208">
          <cell r="C208">
            <v>0</v>
          </cell>
          <cell r="D208">
            <v>0</v>
          </cell>
          <cell r="H208">
            <v>0</v>
          </cell>
          <cell r="J208">
            <v>0</v>
          </cell>
        </row>
        <row r="209">
          <cell r="C209">
            <v>0</v>
          </cell>
          <cell r="D209">
            <v>0</v>
          </cell>
          <cell r="F209">
            <v>-480246</v>
          </cell>
          <cell r="H209">
            <v>-480246</v>
          </cell>
          <cell r="J209">
            <v>0</v>
          </cell>
        </row>
        <row r="210">
          <cell r="C210">
            <v>0</v>
          </cell>
          <cell r="D210">
            <v>0</v>
          </cell>
          <cell r="H210">
            <v>0</v>
          </cell>
          <cell r="J210">
            <v>0</v>
          </cell>
        </row>
        <row r="211">
          <cell r="C211">
            <v>0</v>
          </cell>
          <cell r="D211">
            <v>0</v>
          </cell>
          <cell r="H211">
            <v>0</v>
          </cell>
          <cell r="J211">
            <v>0</v>
          </cell>
        </row>
        <row r="212">
          <cell r="C212">
            <v>0</v>
          </cell>
          <cell r="D212">
            <v>0</v>
          </cell>
          <cell r="E212" t="str">
            <v>A4.2.9</v>
          </cell>
          <cell r="F212">
            <v>-1000683.33</v>
          </cell>
          <cell r="H212">
            <v>-1000683.33</v>
          </cell>
          <cell r="J212">
            <v>0</v>
          </cell>
        </row>
        <row r="213">
          <cell r="C213">
            <v>-5600.6500000000005</v>
          </cell>
          <cell r="D213">
            <v>-3211.6800000000003</v>
          </cell>
          <cell r="F213">
            <v>3211.6800000000003</v>
          </cell>
          <cell r="H213">
            <v>0</v>
          </cell>
          <cell r="J213">
            <v>-1244897.3600000001</v>
          </cell>
        </row>
        <row r="214">
          <cell r="C214">
            <v>0</v>
          </cell>
          <cell r="D214">
            <v>0</v>
          </cell>
          <cell r="H214">
            <v>0</v>
          </cell>
          <cell r="J214">
            <v>0</v>
          </cell>
        </row>
        <row r="215">
          <cell r="C215">
            <v>0</v>
          </cell>
          <cell r="D215">
            <v>0</v>
          </cell>
          <cell r="H215">
            <v>0</v>
          </cell>
          <cell r="J215">
            <v>0</v>
          </cell>
        </row>
        <row r="216">
          <cell r="C216">
            <v>0</v>
          </cell>
          <cell r="D216">
            <v>0</v>
          </cell>
          <cell r="H216">
            <v>0</v>
          </cell>
          <cell r="J216">
            <v>0</v>
          </cell>
        </row>
        <row r="217">
          <cell r="C217">
            <v>0</v>
          </cell>
          <cell r="D217">
            <v>0</v>
          </cell>
          <cell r="H217">
            <v>0</v>
          </cell>
          <cell r="J217">
            <v>0</v>
          </cell>
        </row>
        <row r="218">
          <cell r="C218">
            <v>0</v>
          </cell>
          <cell r="D218">
            <v>0</v>
          </cell>
          <cell r="H218">
            <v>0</v>
          </cell>
          <cell r="J218">
            <v>0</v>
          </cell>
        </row>
        <row r="219">
          <cell r="C219">
            <v>-904142.12</v>
          </cell>
          <cell r="D219">
            <v>-503663.44999999995</v>
          </cell>
          <cell r="H219">
            <v>-503663.44999999995</v>
          </cell>
          <cell r="J219">
            <v>-1017690.59</v>
          </cell>
          <cell r="K219" t="str">
            <v>A4.2.3 -</v>
          </cell>
        </row>
        <row r="220">
          <cell r="C220">
            <v>191647.53</v>
          </cell>
          <cell r="D220">
            <v>110130.18000000001</v>
          </cell>
          <cell r="F220">
            <v>838314.82000000007</v>
          </cell>
          <cell r="H220">
            <v>948445</v>
          </cell>
          <cell r="J220">
            <v>-10835625</v>
          </cell>
        </row>
        <row r="221">
          <cell r="C221">
            <v>333946.98</v>
          </cell>
          <cell r="D221">
            <v>189922.19</v>
          </cell>
          <cell r="F221">
            <v>-189922.19</v>
          </cell>
          <cell r="H221">
            <v>0</v>
          </cell>
          <cell r="J221">
            <v>0</v>
          </cell>
        </row>
        <row r="222">
          <cell r="C222">
            <v>0</v>
          </cell>
          <cell r="D222">
            <v>0</v>
          </cell>
          <cell r="H222">
            <v>0</v>
          </cell>
          <cell r="J222">
            <v>0</v>
          </cell>
        </row>
        <row r="223">
          <cell r="C223">
            <v>0</v>
          </cell>
          <cell r="D223">
            <v>0</v>
          </cell>
          <cell r="H223">
            <v>0</v>
          </cell>
          <cell r="J223">
            <v>0</v>
          </cell>
          <cell r="K223" t="str">
            <v>A4.2.3 -</v>
          </cell>
        </row>
        <row r="224">
          <cell r="C224">
            <v>-142299.44999999998</v>
          </cell>
          <cell r="D224">
            <v>-79792.009999999995</v>
          </cell>
          <cell r="F224">
            <v>1028237.01</v>
          </cell>
          <cell r="H224">
            <v>948445</v>
          </cell>
          <cell r="J224">
            <v>-10835625</v>
          </cell>
        </row>
        <row r="225">
          <cell r="C225">
            <v>0</v>
          </cell>
          <cell r="D225">
            <v>0</v>
          </cell>
          <cell r="H225">
            <v>0</v>
          </cell>
          <cell r="J225">
            <v>0</v>
          </cell>
        </row>
        <row r="226">
          <cell r="C226">
            <v>0</v>
          </cell>
          <cell r="D226">
            <v>0</v>
          </cell>
          <cell r="H226">
            <v>0</v>
          </cell>
          <cell r="J226">
            <v>0</v>
          </cell>
        </row>
        <row r="227">
          <cell r="C227">
            <v>12484301.17</v>
          </cell>
          <cell r="D227">
            <v>7002123.96</v>
          </cell>
          <cell r="F227">
            <v>-5657121.96</v>
          </cell>
          <cell r="H227">
            <v>1345002</v>
          </cell>
          <cell r="J227">
            <v>775280</v>
          </cell>
        </row>
        <row r="228">
          <cell r="C228">
            <v>12484301.17</v>
          </cell>
          <cell r="D228">
            <v>7002123.96</v>
          </cell>
          <cell r="F228">
            <v>-5657121.96</v>
          </cell>
          <cell r="G228" t="str">
            <v>A4.2.9 paper profile</v>
          </cell>
          <cell r="H228">
            <v>1345002</v>
          </cell>
          <cell r="J228">
            <v>775280</v>
          </cell>
        </row>
        <row r="229">
          <cell r="C229">
            <v>0</v>
          </cell>
          <cell r="D229">
            <v>0</v>
          </cell>
          <cell r="H229">
            <v>0</v>
          </cell>
          <cell r="J229">
            <v>0</v>
          </cell>
        </row>
        <row r="230">
          <cell r="C230">
            <v>0</v>
          </cell>
          <cell r="D230">
            <v>0</v>
          </cell>
          <cell r="H230">
            <v>0</v>
          </cell>
          <cell r="J230">
            <v>0</v>
          </cell>
        </row>
        <row r="231">
          <cell r="C231">
            <v>0</v>
          </cell>
          <cell r="D231">
            <v>0</v>
          </cell>
          <cell r="H231">
            <v>0</v>
          </cell>
          <cell r="J231">
            <v>0</v>
          </cell>
        </row>
        <row r="232">
          <cell r="C232">
            <v>28865683.849999998</v>
          </cell>
          <cell r="D232">
            <v>16123539.19000002</v>
          </cell>
          <cell r="F232">
            <v>-6733113.2000000197</v>
          </cell>
          <cell r="H232">
            <v>9390425.9899999984</v>
          </cell>
          <cell r="J232">
            <v>-5860535.3800000008</v>
          </cell>
        </row>
        <row r="234">
          <cell r="C234">
            <v>-3424829.47</v>
          </cell>
          <cell r="D234">
            <v>-1912195.24</v>
          </cell>
          <cell r="F234">
            <v>-1065949.5900000001</v>
          </cell>
          <cell r="H234">
            <v>-2978144.83</v>
          </cell>
          <cell r="J234">
            <v>1731922</v>
          </cell>
        </row>
        <row r="235">
          <cell r="C235">
            <v>-3424829.47</v>
          </cell>
          <cell r="D235">
            <v>-1912195.24</v>
          </cell>
          <cell r="F235">
            <v>18245.409999999916</v>
          </cell>
          <cell r="H235">
            <v>-1893949.83</v>
          </cell>
          <cell r="J235">
            <v>0</v>
          </cell>
        </row>
        <row r="236">
          <cell r="C236">
            <v>0</v>
          </cell>
          <cell r="D236">
            <v>0</v>
          </cell>
          <cell r="F236">
            <v>-1084195</v>
          </cell>
          <cell r="H236">
            <v>-1084195</v>
          </cell>
          <cell r="J236">
            <v>1731922</v>
          </cell>
          <cell r="K236" t="str">
            <v>A4.2.3 -</v>
          </cell>
        </row>
        <row r="238">
          <cell r="C238">
            <v>0</v>
          </cell>
          <cell r="D238">
            <v>0</v>
          </cell>
          <cell r="F238">
            <v>0</v>
          </cell>
          <cell r="H238">
            <v>0</v>
          </cell>
          <cell r="J238">
            <v>0</v>
          </cell>
        </row>
      </sheetData>
      <sheetData sheetId="1">
        <row r="5">
          <cell r="C5">
            <v>179195505.40999997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4-MARFLEX"/>
      <sheetName val="A4_4_MARFLEX"/>
      <sheetName val="A4.2-FLEXIBRAS"/>
      <sheetName val="A4_4-MARFLEX"/>
      <sheetName val="For approval Consolidated "/>
      <sheetName val="A4_2-FLEXIBRAS"/>
      <sheetName val="A4_4-MARFLEX1"/>
      <sheetName val="A4_2-FLEXIBRAS1"/>
      <sheetName val="A4_4-MARFLEX2"/>
    </sheetNames>
    <sheetDataSet>
      <sheetData sheetId="0" refreshError="1">
        <row r="5">
          <cell r="C5">
            <v>18036444.380000003</v>
          </cell>
          <cell r="D5">
            <v>10020246.877777778</v>
          </cell>
          <cell r="E5">
            <v>-1045193.0999999996</v>
          </cell>
          <cell r="F5">
            <v>8975053.7777777761</v>
          </cell>
          <cell r="G5">
            <v>7810282.515930688</v>
          </cell>
          <cell r="I5">
            <v>-84938</v>
          </cell>
          <cell r="J5">
            <v>8890115.7777777761</v>
          </cell>
          <cell r="K5" t="str">
            <v>A4 consolidado</v>
          </cell>
          <cell r="L5">
            <v>7774157.3999441024</v>
          </cell>
        </row>
        <row r="6">
          <cell r="C6">
            <v>7938191.2400000002</v>
          </cell>
          <cell r="D6">
            <v>4410106.2444444438</v>
          </cell>
          <cell r="E6">
            <v>-1837087.8822222222</v>
          </cell>
          <cell r="F6">
            <v>2573018.3622222217</v>
          </cell>
          <cell r="G6">
            <v>3343915.7511011739</v>
          </cell>
          <cell r="I6">
            <v>45160</v>
          </cell>
          <cell r="J6">
            <v>2618178.3622222217</v>
          </cell>
          <cell r="L6">
            <v>3165709.1351145892</v>
          </cell>
        </row>
        <row r="7">
          <cell r="C7">
            <v>1472098.71</v>
          </cell>
          <cell r="D7">
            <v>817832.6166666667</v>
          </cell>
          <cell r="E7">
            <v>0</v>
          </cell>
          <cell r="F7">
            <v>817832.6166666667</v>
          </cell>
          <cell r="G7">
            <v>1942914.4494130802</v>
          </cell>
          <cell r="I7">
            <v>0</v>
          </cell>
          <cell r="J7">
            <v>817832.6166666667</v>
          </cell>
          <cell r="L7">
            <v>1942914.4494130802</v>
          </cell>
        </row>
        <row r="8">
          <cell r="C8">
            <v>326807.63</v>
          </cell>
          <cell r="D8">
            <v>181559.79444444444</v>
          </cell>
          <cell r="F8">
            <v>181559.79444444444</v>
          </cell>
          <cell r="G8">
            <v>0</v>
          </cell>
          <cell r="J8">
            <v>181559.79444444444</v>
          </cell>
          <cell r="L8">
            <v>0</v>
          </cell>
        </row>
        <row r="9">
          <cell r="C9">
            <v>0</v>
          </cell>
          <cell r="D9">
            <v>0</v>
          </cell>
          <cell r="F9">
            <v>0</v>
          </cell>
          <cell r="G9">
            <v>0</v>
          </cell>
          <cell r="J9">
            <v>0</v>
          </cell>
          <cell r="L9">
            <v>0</v>
          </cell>
        </row>
        <row r="10">
          <cell r="C10">
            <v>1145291.08</v>
          </cell>
          <cell r="D10">
            <v>636272.82222222222</v>
          </cell>
          <cell r="F10">
            <v>636272.82222222222</v>
          </cell>
          <cell r="G10">
            <v>1942914.4494130802</v>
          </cell>
          <cell r="J10">
            <v>636272.82222222222</v>
          </cell>
          <cell r="L10">
            <v>1942914.4494130802</v>
          </cell>
        </row>
        <row r="11">
          <cell r="C11">
            <v>0</v>
          </cell>
          <cell r="D11">
            <v>0</v>
          </cell>
          <cell r="F11">
            <v>0</v>
          </cell>
          <cell r="G11">
            <v>0</v>
          </cell>
          <cell r="J11">
            <v>0</v>
          </cell>
          <cell r="L11">
            <v>0</v>
          </cell>
        </row>
        <row r="12">
          <cell r="C12">
            <v>2600615.75</v>
          </cell>
          <cell r="D12">
            <v>1444786.5277777778</v>
          </cell>
          <cell r="E12">
            <v>-763738.06</v>
          </cell>
          <cell r="F12">
            <v>681048.4677777777</v>
          </cell>
          <cell r="G12">
            <v>683809.4526103969</v>
          </cell>
          <cell r="I12">
            <v>0</v>
          </cell>
          <cell r="J12">
            <v>681048.4677777777</v>
          </cell>
          <cell r="L12">
            <v>683809.4526103969</v>
          </cell>
        </row>
        <row r="13">
          <cell r="C13">
            <v>2600615.75</v>
          </cell>
          <cell r="D13">
            <v>1444786.5277777778</v>
          </cell>
          <cell r="E13">
            <v>-763738.06</v>
          </cell>
          <cell r="F13">
            <v>681048.4677777777</v>
          </cell>
          <cell r="G13">
            <v>683809.4526103969</v>
          </cell>
          <cell r="J13">
            <v>681048.4677777777</v>
          </cell>
          <cell r="L13">
            <v>683809.4526103969</v>
          </cell>
        </row>
        <row r="14">
          <cell r="C14">
            <v>0</v>
          </cell>
          <cell r="D14">
            <v>0</v>
          </cell>
          <cell r="F14">
            <v>0</v>
          </cell>
          <cell r="G14">
            <v>0</v>
          </cell>
          <cell r="J14">
            <v>0</v>
          </cell>
          <cell r="L14">
            <v>0</v>
          </cell>
        </row>
        <row r="15">
          <cell r="C15">
            <v>0</v>
          </cell>
          <cell r="D15">
            <v>0</v>
          </cell>
          <cell r="E15">
            <v>0</v>
          </cell>
          <cell r="F15">
            <v>0</v>
          </cell>
          <cell r="G15">
            <v>0</v>
          </cell>
          <cell r="I15">
            <v>0</v>
          </cell>
          <cell r="J15">
            <v>0</v>
          </cell>
          <cell r="L15">
            <v>0</v>
          </cell>
        </row>
        <row r="16">
          <cell r="C16">
            <v>0</v>
          </cell>
          <cell r="D16">
            <v>0</v>
          </cell>
          <cell r="F16">
            <v>0</v>
          </cell>
          <cell r="G16">
            <v>0</v>
          </cell>
          <cell r="J16">
            <v>0</v>
          </cell>
          <cell r="L16">
            <v>0</v>
          </cell>
        </row>
        <row r="17">
          <cell r="C17">
            <v>0</v>
          </cell>
          <cell r="D17">
            <v>0</v>
          </cell>
          <cell r="F17">
            <v>0</v>
          </cell>
          <cell r="G17">
            <v>0</v>
          </cell>
          <cell r="J17">
            <v>0</v>
          </cell>
          <cell r="L17">
            <v>0</v>
          </cell>
        </row>
        <row r="18">
          <cell r="C18">
            <v>0</v>
          </cell>
          <cell r="D18">
            <v>0</v>
          </cell>
          <cell r="F18">
            <v>0</v>
          </cell>
          <cell r="G18">
            <v>0</v>
          </cell>
          <cell r="J18">
            <v>0</v>
          </cell>
          <cell r="L18">
            <v>0</v>
          </cell>
        </row>
        <row r="19">
          <cell r="C19">
            <v>0</v>
          </cell>
          <cell r="D19">
            <v>0</v>
          </cell>
          <cell r="F19">
            <v>0</v>
          </cell>
          <cell r="G19">
            <v>0</v>
          </cell>
          <cell r="J19">
            <v>0</v>
          </cell>
          <cell r="L19">
            <v>0</v>
          </cell>
        </row>
        <row r="20">
          <cell r="C20">
            <v>999262.03</v>
          </cell>
          <cell r="D20">
            <v>555145.57222222222</v>
          </cell>
          <cell r="E20">
            <v>46228.127777777729</v>
          </cell>
          <cell r="F20">
            <v>601373.69999999995</v>
          </cell>
          <cell r="G20">
            <v>220642.61598658471</v>
          </cell>
          <cell r="I20">
            <v>0</v>
          </cell>
          <cell r="J20">
            <v>601373.69999999995</v>
          </cell>
          <cell r="L20">
            <v>0</v>
          </cell>
        </row>
        <row r="21">
          <cell r="C21">
            <v>999262.03</v>
          </cell>
          <cell r="D21">
            <v>555145.57222222222</v>
          </cell>
          <cell r="E21">
            <v>-555145.57222222222</v>
          </cell>
          <cell r="F21">
            <v>0</v>
          </cell>
          <cell r="G21">
            <v>0</v>
          </cell>
          <cell r="J21">
            <v>0</v>
          </cell>
          <cell r="L21">
            <v>0</v>
          </cell>
        </row>
        <row r="22">
          <cell r="C22">
            <v>0</v>
          </cell>
          <cell r="D22">
            <v>0</v>
          </cell>
          <cell r="F22">
            <v>0</v>
          </cell>
          <cell r="G22">
            <v>0</v>
          </cell>
          <cell r="J22">
            <v>0</v>
          </cell>
          <cell r="L22">
            <v>0</v>
          </cell>
        </row>
        <row r="23">
          <cell r="C23">
            <v>0</v>
          </cell>
          <cell r="D23">
            <v>0</v>
          </cell>
          <cell r="F23">
            <v>0</v>
          </cell>
          <cell r="G23">
            <v>0</v>
          </cell>
          <cell r="J23">
            <v>0</v>
          </cell>
          <cell r="L23">
            <v>0</v>
          </cell>
        </row>
        <row r="24">
          <cell r="C24">
            <v>0</v>
          </cell>
          <cell r="D24">
            <v>0</v>
          </cell>
          <cell r="F24">
            <v>0</v>
          </cell>
          <cell r="G24">
            <v>0</v>
          </cell>
          <cell r="J24">
            <v>0</v>
          </cell>
          <cell r="L24">
            <v>0</v>
          </cell>
        </row>
        <row r="25">
          <cell r="C25">
            <v>0</v>
          </cell>
          <cell r="D25">
            <v>0</v>
          </cell>
          <cell r="F25">
            <v>0</v>
          </cell>
          <cell r="G25">
            <v>0</v>
          </cell>
          <cell r="J25">
            <v>0</v>
          </cell>
          <cell r="L25">
            <v>0</v>
          </cell>
        </row>
        <row r="26">
          <cell r="C26">
            <v>0</v>
          </cell>
          <cell r="D26">
            <v>0</v>
          </cell>
          <cell r="F26">
            <v>0</v>
          </cell>
          <cell r="G26">
            <v>0</v>
          </cell>
          <cell r="J26">
            <v>0</v>
          </cell>
          <cell r="L26">
            <v>0</v>
          </cell>
        </row>
        <row r="27">
          <cell r="C27">
            <v>0</v>
          </cell>
          <cell r="D27">
            <v>0</v>
          </cell>
          <cell r="E27">
            <v>601373.69999999995</v>
          </cell>
          <cell r="F27">
            <v>601373.69999999995</v>
          </cell>
          <cell r="G27">
            <v>220642.61598658471</v>
          </cell>
          <cell r="J27">
            <v>601373.69999999995</v>
          </cell>
          <cell r="L27">
            <v>220642.61598658471</v>
          </cell>
        </row>
        <row r="28">
          <cell r="C28">
            <v>0</v>
          </cell>
          <cell r="D28">
            <v>0</v>
          </cell>
          <cell r="F28">
            <v>0</v>
          </cell>
          <cell r="G28">
            <v>0</v>
          </cell>
          <cell r="J28">
            <v>0</v>
          </cell>
          <cell r="L28">
            <v>0</v>
          </cell>
        </row>
        <row r="29">
          <cell r="C29">
            <v>0</v>
          </cell>
          <cell r="D29">
            <v>0</v>
          </cell>
          <cell r="E29">
            <v>0</v>
          </cell>
          <cell r="F29">
            <v>0</v>
          </cell>
          <cell r="G29">
            <v>0</v>
          </cell>
          <cell r="I29">
            <v>45160</v>
          </cell>
          <cell r="J29">
            <v>45160</v>
          </cell>
          <cell r="L29">
            <v>42436</v>
          </cell>
        </row>
        <row r="30">
          <cell r="C30">
            <v>0</v>
          </cell>
          <cell r="D30">
            <v>0</v>
          </cell>
          <cell r="F30">
            <v>0</v>
          </cell>
          <cell r="G30">
            <v>0</v>
          </cell>
          <cell r="J30">
            <v>0</v>
          </cell>
          <cell r="L30">
            <v>0</v>
          </cell>
        </row>
        <row r="31">
          <cell r="C31">
            <v>0</v>
          </cell>
          <cell r="D31">
            <v>0</v>
          </cell>
          <cell r="F31">
            <v>0</v>
          </cell>
          <cell r="G31">
            <v>0</v>
          </cell>
          <cell r="J31">
            <v>0</v>
          </cell>
          <cell r="L31">
            <v>0</v>
          </cell>
        </row>
        <row r="32">
          <cell r="C32">
            <v>0</v>
          </cell>
          <cell r="D32">
            <v>0</v>
          </cell>
          <cell r="F32">
            <v>0</v>
          </cell>
          <cell r="G32">
            <v>0</v>
          </cell>
          <cell r="J32">
            <v>0</v>
          </cell>
          <cell r="L32">
            <v>0</v>
          </cell>
        </row>
        <row r="33">
          <cell r="C33">
            <v>0</v>
          </cell>
          <cell r="D33">
            <v>0</v>
          </cell>
          <cell r="F33">
            <v>0</v>
          </cell>
          <cell r="G33">
            <v>0</v>
          </cell>
          <cell r="H33" t="str">
            <v>A4.4.3</v>
          </cell>
          <cell r="I33">
            <v>45160</v>
          </cell>
          <cell r="J33">
            <v>45160</v>
          </cell>
          <cell r="L33">
            <v>71141</v>
          </cell>
        </row>
        <row r="34">
          <cell r="C34">
            <v>0</v>
          </cell>
          <cell r="D34">
            <v>0</v>
          </cell>
          <cell r="F34">
            <v>0</v>
          </cell>
          <cell r="G34">
            <v>0</v>
          </cell>
          <cell r="J34">
            <v>0</v>
          </cell>
          <cell r="L34">
            <v>0</v>
          </cell>
        </row>
        <row r="35">
          <cell r="C35">
            <v>2866214.75</v>
          </cell>
          <cell r="D35">
            <v>1592341.5277777775</v>
          </cell>
          <cell r="E35">
            <v>-1119577.95</v>
          </cell>
          <cell r="F35">
            <v>472763.57777777757</v>
          </cell>
          <cell r="G35">
            <v>496549.23309111234</v>
          </cell>
          <cell r="I35">
            <v>0</v>
          </cell>
          <cell r="J35">
            <v>472763.57777777757</v>
          </cell>
          <cell r="L35">
            <v>496549.23309111234</v>
          </cell>
        </row>
        <row r="36">
          <cell r="C36">
            <v>1587043.89</v>
          </cell>
          <cell r="D36">
            <v>881691.04999999993</v>
          </cell>
          <cell r="E36">
            <v>-798861.05</v>
          </cell>
          <cell r="F36">
            <v>82829.999999999884</v>
          </cell>
          <cell r="G36">
            <v>33648.714365567321</v>
          </cell>
          <cell r="J36">
            <v>82829.999999999884</v>
          </cell>
          <cell r="L36">
            <v>33648.714365567321</v>
          </cell>
        </row>
        <row r="37">
          <cell r="C37">
            <v>0</v>
          </cell>
          <cell r="D37">
            <v>0</v>
          </cell>
          <cell r="F37">
            <v>0</v>
          </cell>
          <cell r="G37">
            <v>0</v>
          </cell>
          <cell r="J37">
            <v>0</v>
          </cell>
          <cell r="L37">
            <v>0</v>
          </cell>
        </row>
        <row r="38">
          <cell r="C38">
            <v>1279170.8599999999</v>
          </cell>
          <cell r="D38">
            <v>710650.47777777771</v>
          </cell>
          <cell r="E38">
            <v>-320716.89999999997</v>
          </cell>
          <cell r="F38">
            <v>389933.57777777774</v>
          </cell>
          <cell r="G38">
            <v>454178.51872554503</v>
          </cell>
          <cell r="J38">
            <v>389933.57777777774</v>
          </cell>
          <cell r="L38">
            <v>454178.51872554503</v>
          </cell>
        </row>
        <row r="39">
          <cell r="C39">
            <v>0</v>
          </cell>
          <cell r="D39">
            <v>0</v>
          </cell>
          <cell r="F39">
            <v>0</v>
          </cell>
          <cell r="G39">
            <v>0</v>
          </cell>
          <cell r="J39">
            <v>0</v>
          </cell>
          <cell r="L39">
            <v>0</v>
          </cell>
        </row>
        <row r="40">
          <cell r="C40">
            <v>250016.91</v>
          </cell>
          <cell r="D40">
            <v>138898.28333333333</v>
          </cell>
          <cell r="E40">
            <v>101433.71666666667</v>
          </cell>
          <cell r="F40">
            <v>240332</v>
          </cell>
          <cell r="G40">
            <v>240332</v>
          </cell>
          <cell r="J40">
            <v>240332</v>
          </cell>
          <cell r="L40">
            <v>240332</v>
          </cell>
        </row>
        <row r="41">
          <cell r="C41">
            <v>-250016.91</v>
          </cell>
          <cell r="D41">
            <v>-138898.28333333333</v>
          </cell>
          <cell r="E41">
            <v>-101433.71666666667</v>
          </cell>
          <cell r="F41">
            <v>-240332</v>
          </cell>
          <cell r="G41">
            <v>-231610</v>
          </cell>
          <cell r="J41">
            <v>-240332</v>
          </cell>
          <cell r="L41">
            <v>-231610</v>
          </cell>
        </row>
        <row r="42">
          <cell r="C42">
            <v>0</v>
          </cell>
          <cell r="D42">
            <v>0</v>
          </cell>
          <cell r="F42">
            <v>0</v>
          </cell>
          <cell r="G42">
            <v>0</v>
          </cell>
          <cell r="J42">
            <v>0</v>
          </cell>
          <cell r="L42">
            <v>0</v>
          </cell>
        </row>
        <row r="43">
          <cell r="C43">
            <v>0</v>
          </cell>
          <cell r="D43">
            <v>0</v>
          </cell>
          <cell r="F43">
            <v>0</v>
          </cell>
          <cell r="G43">
            <v>0</v>
          </cell>
          <cell r="J43">
            <v>0</v>
          </cell>
          <cell r="L43">
            <v>0</v>
          </cell>
        </row>
        <row r="44">
          <cell r="C44">
            <v>0</v>
          </cell>
          <cell r="D44">
            <v>0</v>
          </cell>
          <cell r="F44">
            <v>0</v>
          </cell>
          <cell r="G44">
            <v>0</v>
          </cell>
          <cell r="J44">
            <v>0</v>
          </cell>
          <cell r="L44">
            <v>0</v>
          </cell>
        </row>
        <row r="45">
          <cell r="C45">
            <v>9564032.4400000013</v>
          </cell>
          <cell r="D45">
            <v>5313351.3555555558</v>
          </cell>
          <cell r="E45">
            <v>763738.06</v>
          </cell>
          <cell r="F45">
            <v>6077089.4155555554</v>
          </cell>
          <cell r="G45">
            <v>4109629.7648295136</v>
          </cell>
          <cell r="I45">
            <v>-130098</v>
          </cell>
          <cell r="J45">
            <v>5946991.4155555554</v>
          </cell>
          <cell r="L45">
            <v>4079731.7648295136</v>
          </cell>
        </row>
        <row r="46">
          <cell r="C46">
            <v>0</v>
          </cell>
          <cell r="D46">
            <v>0</v>
          </cell>
          <cell r="E46">
            <v>0</v>
          </cell>
          <cell r="F46">
            <v>0</v>
          </cell>
          <cell r="G46">
            <v>0</v>
          </cell>
          <cell r="I46">
            <v>0</v>
          </cell>
          <cell r="J46">
            <v>0</v>
          </cell>
          <cell r="L46">
            <v>0</v>
          </cell>
        </row>
        <row r="47">
          <cell r="C47">
            <v>0</v>
          </cell>
          <cell r="D47">
            <v>0</v>
          </cell>
          <cell r="F47">
            <v>0</v>
          </cell>
          <cell r="G47">
            <v>0</v>
          </cell>
          <cell r="J47">
            <v>0</v>
          </cell>
          <cell r="L47">
            <v>0</v>
          </cell>
        </row>
        <row r="48">
          <cell r="C48">
            <v>0</v>
          </cell>
          <cell r="D48">
            <v>0</v>
          </cell>
          <cell r="F48">
            <v>0</v>
          </cell>
          <cell r="G48">
            <v>0</v>
          </cell>
          <cell r="J48">
            <v>0</v>
          </cell>
          <cell r="L48">
            <v>0</v>
          </cell>
        </row>
        <row r="49">
          <cell r="C49">
            <v>0</v>
          </cell>
          <cell r="D49">
            <v>0</v>
          </cell>
          <cell r="F49">
            <v>0</v>
          </cell>
          <cell r="G49">
            <v>0</v>
          </cell>
          <cell r="J49">
            <v>0</v>
          </cell>
          <cell r="L49">
            <v>0</v>
          </cell>
        </row>
        <row r="50">
          <cell r="C50">
            <v>0</v>
          </cell>
          <cell r="D50">
            <v>0</v>
          </cell>
          <cell r="F50">
            <v>0</v>
          </cell>
          <cell r="G50">
            <v>0</v>
          </cell>
          <cell r="J50">
            <v>0</v>
          </cell>
          <cell r="L50">
            <v>0</v>
          </cell>
        </row>
        <row r="51">
          <cell r="C51">
            <v>0</v>
          </cell>
          <cell r="D51">
            <v>0</v>
          </cell>
          <cell r="F51">
            <v>0</v>
          </cell>
          <cell r="G51">
            <v>0</v>
          </cell>
          <cell r="J51">
            <v>0</v>
          </cell>
          <cell r="L51">
            <v>0</v>
          </cell>
        </row>
        <row r="52">
          <cell r="C52">
            <v>0</v>
          </cell>
          <cell r="D52">
            <v>0</v>
          </cell>
          <cell r="F52">
            <v>0</v>
          </cell>
          <cell r="G52">
            <v>0</v>
          </cell>
          <cell r="J52">
            <v>0</v>
          </cell>
          <cell r="L52">
            <v>0</v>
          </cell>
        </row>
        <row r="53">
          <cell r="C53">
            <v>9564032.4400000013</v>
          </cell>
          <cell r="D53">
            <v>5313351.3555555558</v>
          </cell>
          <cell r="E53">
            <v>763738.06</v>
          </cell>
          <cell r="F53">
            <v>6077089.4155555554</v>
          </cell>
          <cell r="G53">
            <v>4109629.7648295136</v>
          </cell>
          <cell r="I53">
            <v>-130098</v>
          </cell>
          <cell r="J53">
            <v>5946991.4155555554</v>
          </cell>
          <cell r="L53">
            <v>4079731.7648295136</v>
          </cell>
        </row>
        <row r="54">
          <cell r="C54">
            <v>9564032.4400000013</v>
          </cell>
          <cell r="D54">
            <v>5313351.3555555558</v>
          </cell>
          <cell r="E54">
            <v>763738.06</v>
          </cell>
          <cell r="F54">
            <v>6077089.4155555554</v>
          </cell>
          <cell r="G54">
            <v>4109629.7648295136</v>
          </cell>
          <cell r="I54">
            <v>0</v>
          </cell>
          <cell r="J54">
            <v>6077089.4155555554</v>
          </cell>
          <cell r="L54">
            <v>4109629.7648295136</v>
          </cell>
        </row>
        <row r="55">
          <cell r="C55">
            <v>0</v>
          </cell>
          <cell r="D55">
            <v>0</v>
          </cell>
          <cell r="F55">
            <v>0</v>
          </cell>
          <cell r="G55">
            <v>0</v>
          </cell>
          <cell r="J55">
            <v>0</v>
          </cell>
          <cell r="L55">
            <v>0</v>
          </cell>
        </row>
        <row r="56">
          <cell r="C56">
            <v>9306867.8900000006</v>
          </cell>
          <cell r="D56">
            <v>5170482.1611111118</v>
          </cell>
          <cell r="E56">
            <v>763738.06</v>
          </cell>
          <cell r="F56">
            <v>5934220.2211111113</v>
          </cell>
          <cell r="G56">
            <v>3971842.1516377865</v>
          </cell>
          <cell r="J56">
            <v>5934220.2211111113</v>
          </cell>
          <cell r="L56">
            <v>3971842.1516377865</v>
          </cell>
        </row>
        <row r="57">
          <cell r="C57">
            <v>0</v>
          </cell>
          <cell r="D57">
            <v>0</v>
          </cell>
          <cell r="F57">
            <v>0</v>
          </cell>
          <cell r="G57">
            <v>0</v>
          </cell>
          <cell r="J57">
            <v>0</v>
          </cell>
          <cell r="L57">
            <v>0</v>
          </cell>
        </row>
        <row r="58">
          <cell r="C58">
            <v>257164.55</v>
          </cell>
          <cell r="D58">
            <v>142869.19444444444</v>
          </cell>
          <cell r="F58">
            <v>142869.19444444444</v>
          </cell>
          <cell r="G58">
            <v>137787.61319172723</v>
          </cell>
          <cell r="J58">
            <v>142869.19444444444</v>
          </cell>
          <cell r="L58">
            <v>137787.61319172723</v>
          </cell>
        </row>
        <row r="59">
          <cell r="C59">
            <v>0</v>
          </cell>
          <cell r="D59">
            <v>0</v>
          </cell>
          <cell r="E59">
            <v>0</v>
          </cell>
          <cell r="F59">
            <v>0</v>
          </cell>
          <cell r="G59">
            <v>0</v>
          </cell>
          <cell r="I59">
            <v>-130098</v>
          </cell>
          <cell r="J59">
            <v>-130098</v>
          </cell>
          <cell r="L59">
            <v>-29898</v>
          </cell>
        </row>
        <row r="60">
          <cell r="C60">
            <v>0</v>
          </cell>
          <cell r="D60">
            <v>0</v>
          </cell>
          <cell r="F60">
            <v>0</v>
          </cell>
          <cell r="G60">
            <v>0</v>
          </cell>
          <cell r="J60">
            <v>0</v>
          </cell>
          <cell r="L60">
            <v>0</v>
          </cell>
        </row>
        <row r="61">
          <cell r="C61">
            <v>0</v>
          </cell>
          <cell r="D61">
            <v>0</v>
          </cell>
          <cell r="F61">
            <v>0</v>
          </cell>
          <cell r="G61">
            <v>0</v>
          </cell>
          <cell r="J61">
            <v>0</v>
          </cell>
          <cell r="L61">
            <v>0</v>
          </cell>
        </row>
        <row r="62">
          <cell r="C62">
            <v>0</v>
          </cell>
          <cell r="D62">
            <v>0</v>
          </cell>
          <cell r="F62">
            <v>0</v>
          </cell>
          <cell r="G62">
            <v>0</v>
          </cell>
          <cell r="J62">
            <v>0</v>
          </cell>
          <cell r="L62">
            <v>0</v>
          </cell>
        </row>
        <row r="63">
          <cell r="C63">
            <v>0</v>
          </cell>
          <cell r="D63">
            <v>0</v>
          </cell>
          <cell r="F63">
            <v>0</v>
          </cell>
          <cell r="G63">
            <v>0</v>
          </cell>
          <cell r="H63" t="str">
            <v>A4.4.3</v>
          </cell>
          <cell r="I63">
            <v>-130098</v>
          </cell>
          <cell r="J63">
            <v>-130098</v>
          </cell>
          <cell r="L63">
            <v>-130898</v>
          </cell>
        </row>
        <row r="64">
          <cell r="C64">
            <v>0</v>
          </cell>
          <cell r="D64">
            <v>0</v>
          </cell>
          <cell r="E64">
            <v>0</v>
          </cell>
          <cell r="F64">
            <v>0</v>
          </cell>
          <cell r="G64">
            <v>0</v>
          </cell>
          <cell r="I64">
            <v>0</v>
          </cell>
          <cell r="J64">
            <v>0</v>
          </cell>
          <cell r="L64">
            <v>0</v>
          </cell>
        </row>
        <row r="65">
          <cell r="C65">
            <v>0</v>
          </cell>
          <cell r="D65">
            <v>0</v>
          </cell>
          <cell r="F65">
            <v>0</v>
          </cell>
          <cell r="G65">
            <v>0</v>
          </cell>
          <cell r="J65">
            <v>0</v>
          </cell>
          <cell r="L65">
            <v>0</v>
          </cell>
        </row>
        <row r="66">
          <cell r="C66">
            <v>0</v>
          </cell>
          <cell r="D66">
            <v>0</v>
          </cell>
          <cell r="F66">
            <v>0</v>
          </cell>
          <cell r="G66">
            <v>0</v>
          </cell>
          <cell r="J66">
            <v>0</v>
          </cell>
          <cell r="L66">
            <v>0</v>
          </cell>
        </row>
        <row r="67">
          <cell r="C67">
            <v>0</v>
          </cell>
          <cell r="D67">
            <v>0</v>
          </cell>
          <cell r="F67">
            <v>0</v>
          </cell>
          <cell r="G67">
            <v>0</v>
          </cell>
          <cell r="J67">
            <v>0</v>
          </cell>
          <cell r="L67">
            <v>0</v>
          </cell>
        </row>
        <row r="68">
          <cell r="C68">
            <v>0</v>
          </cell>
          <cell r="D68">
            <v>0</v>
          </cell>
          <cell r="F68">
            <v>0</v>
          </cell>
          <cell r="G68">
            <v>0</v>
          </cell>
          <cell r="J68">
            <v>0</v>
          </cell>
          <cell r="L68">
            <v>0</v>
          </cell>
        </row>
        <row r="69">
          <cell r="C69">
            <v>0</v>
          </cell>
          <cell r="D69">
            <v>0</v>
          </cell>
          <cell r="F69">
            <v>0</v>
          </cell>
          <cell r="G69">
            <v>0</v>
          </cell>
          <cell r="J69">
            <v>0</v>
          </cell>
          <cell r="L69">
            <v>0</v>
          </cell>
        </row>
        <row r="70">
          <cell r="C70">
            <v>0</v>
          </cell>
          <cell r="D70">
            <v>0</v>
          </cell>
          <cell r="F70">
            <v>0</v>
          </cell>
          <cell r="G70">
            <v>0</v>
          </cell>
          <cell r="J70">
            <v>0</v>
          </cell>
          <cell r="L70">
            <v>0</v>
          </cell>
        </row>
        <row r="71">
          <cell r="C71">
            <v>0</v>
          </cell>
          <cell r="D71">
            <v>0</v>
          </cell>
          <cell r="F71">
            <v>0</v>
          </cell>
          <cell r="G71">
            <v>0</v>
          </cell>
          <cell r="J71">
            <v>0</v>
          </cell>
          <cell r="L71">
            <v>0</v>
          </cell>
        </row>
        <row r="72">
          <cell r="C72">
            <v>509034.5299999998</v>
          </cell>
          <cell r="D72">
            <v>282796.96111111098</v>
          </cell>
          <cell r="E72">
            <v>21443.038888889074</v>
          </cell>
          <cell r="F72">
            <v>304240</v>
          </cell>
          <cell r="G72">
            <v>336031</v>
          </cell>
          <cell r="I72">
            <v>0</v>
          </cell>
          <cell r="J72">
            <v>304240</v>
          </cell>
          <cell r="L72">
            <v>508010.5</v>
          </cell>
        </row>
        <row r="73">
          <cell r="C73">
            <v>1992980.0199999998</v>
          </cell>
          <cell r="D73">
            <v>1107211.1222222222</v>
          </cell>
          <cell r="E73">
            <v>403527.8777777779</v>
          </cell>
          <cell r="F73">
            <v>1510739</v>
          </cell>
          <cell r="G73">
            <v>1487656</v>
          </cell>
          <cell r="I73">
            <v>0</v>
          </cell>
          <cell r="J73">
            <v>1510739</v>
          </cell>
          <cell r="L73">
            <v>1405302.5</v>
          </cell>
        </row>
        <row r="74">
          <cell r="C74">
            <v>0</v>
          </cell>
          <cell r="D74">
            <v>0</v>
          </cell>
          <cell r="F74">
            <v>0</v>
          </cell>
          <cell r="G74">
            <v>0</v>
          </cell>
          <cell r="J74">
            <v>0</v>
          </cell>
          <cell r="L74">
            <v>0</v>
          </cell>
        </row>
        <row r="75">
          <cell r="C75">
            <v>0</v>
          </cell>
          <cell r="D75">
            <v>0</v>
          </cell>
          <cell r="F75">
            <v>0</v>
          </cell>
          <cell r="G75">
            <v>0</v>
          </cell>
          <cell r="J75">
            <v>0</v>
          </cell>
          <cell r="L75">
            <v>0</v>
          </cell>
        </row>
        <row r="76">
          <cell r="C76">
            <v>206391.43</v>
          </cell>
          <cell r="D76">
            <v>114661.90555555555</v>
          </cell>
          <cell r="E76">
            <v>815031.0944444444</v>
          </cell>
          <cell r="F76">
            <v>929693</v>
          </cell>
          <cell r="G76">
            <v>907616</v>
          </cell>
          <cell r="J76">
            <v>929693</v>
          </cell>
          <cell r="L76">
            <v>907616</v>
          </cell>
        </row>
        <row r="77">
          <cell r="C77">
            <v>1489623.63</v>
          </cell>
          <cell r="D77">
            <v>827568.68333333323</v>
          </cell>
          <cell r="E77">
            <v>-432165.68333333323</v>
          </cell>
          <cell r="F77">
            <v>395403</v>
          </cell>
          <cell r="G77">
            <v>395403</v>
          </cell>
          <cell r="J77">
            <v>395403</v>
          </cell>
          <cell r="L77">
            <v>395403</v>
          </cell>
        </row>
        <row r="78">
          <cell r="C78">
            <v>269941.92</v>
          </cell>
          <cell r="D78">
            <v>149967.73333333331</v>
          </cell>
          <cell r="E78">
            <v>21154.266666666692</v>
          </cell>
          <cell r="F78">
            <v>171122</v>
          </cell>
          <cell r="G78">
            <v>170116</v>
          </cell>
          <cell r="J78">
            <v>171122</v>
          </cell>
          <cell r="L78">
            <v>170116</v>
          </cell>
        </row>
        <row r="79">
          <cell r="C79">
            <v>27023.040000000001</v>
          </cell>
          <cell r="D79">
            <v>15012.8</v>
          </cell>
          <cell r="E79">
            <v>-491.79999999999927</v>
          </cell>
          <cell r="F79">
            <v>14521</v>
          </cell>
          <cell r="G79">
            <v>14521</v>
          </cell>
          <cell r="J79">
            <v>14521</v>
          </cell>
          <cell r="L79">
            <v>14521</v>
          </cell>
        </row>
        <row r="80">
          <cell r="C80">
            <v>0</v>
          </cell>
          <cell r="D80">
            <v>0</v>
          </cell>
          <cell r="F80">
            <v>0</v>
          </cell>
          <cell r="G80">
            <v>0</v>
          </cell>
          <cell r="J80">
            <v>0</v>
          </cell>
          <cell r="L80">
            <v>0</v>
          </cell>
        </row>
        <row r="81">
          <cell r="C81">
            <v>1483945.49</v>
          </cell>
          <cell r="D81">
            <v>824414.16111111117</v>
          </cell>
          <cell r="E81">
            <v>382084.83888888883</v>
          </cell>
          <cell r="F81">
            <v>1206499</v>
          </cell>
          <cell r="G81">
            <v>1151625</v>
          </cell>
          <cell r="I81">
            <v>0</v>
          </cell>
          <cell r="J81">
            <v>1206499</v>
          </cell>
          <cell r="L81">
            <v>897292</v>
          </cell>
        </row>
        <row r="82">
          <cell r="C82">
            <v>0</v>
          </cell>
          <cell r="D82">
            <v>0</v>
          </cell>
          <cell r="F82">
            <v>0</v>
          </cell>
          <cell r="G82">
            <v>0</v>
          </cell>
          <cell r="J82">
            <v>0</v>
          </cell>
          <cell r="L82">
            <v>0</v>
          </cell>
        </row>
        <row r="83">
          <cell r="C83">
            <v>75937.709999999992</v>
          </cell>
          <cell r="D83">
            <v>42187.616666666661</v>
          </cell>
          <cell r="E83">
            <v>774211.3833333333</v>
          </cell>
          <cell r="F83">
            <v>816399</v>
          </cell>
          <cell r="G83">
            <v>785684</v>
          </cell>
          <cell r="J83">
            <v>816399</v>
          </cell>
          <cell r="L83">
            <v>785684</v>
          </cell>
        </row>
        <row r="84">
          <cell r="C84">
            <v>1276513.54</v>
          </cell>
          <cell r="D84">
            <v>709174.18888888892</v>
          </cell>
          <cell r="E84">
            <v>-431887.18888888892</v>
          </cell>
          <cell r="F84">
            <v>277287</v>
          </cell>
          <cell r="G84">
            <v>266219</v>
          </cell>
          <cell r="J84">
            <v>277287</v>
          </cell>
          <cell r="L84">
            <v>266219</v>
          </cell>
        </row>
        <row r="85">
          <cell r="C85">
            <v>131494.24</v>
          </cell>
          <cell r="D85">
            <v>73052.35555555555</v>
          </cell>
          <cell r="E85">
            <v>39760.64444444445</v>
          </cell>
          <cell r="F85">
            <v>112813</v>
          </cell>
          <cell r="G85">
            <v>99722</v>
          </cell>
          <cell r="J85">
            <v>112813</v>
          </cell>
          <cell r="L85">
            <v>99722</v>
          </cell>
        </row>
        <row r="86">
          <cell r="C86">
            <v>0</v>
          </cell>
          <cell r="D86">
            <v>0</v>
          </cell>
          <cell r="F86">
            <v>0</v>
          </cell>
          <cell r="G86">
            <v>0</v>
          </cell>
          <cell r="J86">
            <v>0</v>
          </cell>
          <cell r="L86">
            <v>0</v>
          </cell>
        </row>
        <row r="87">
          <cell r="C87">
            <v>0</v>
          </cell>
          <cell r="D87">
            <v>0</v>
          </cell>
          <cell r="F87">
            <v>0</v>
          </cell>
          <cell r="G87">
            <v>0</v>
          </cell>
          <cell r="J87">
            <v>0</v>
          </cell>
          <cell r="L87">
            <v>0</v>
          </cell>
        </row>
        <row r="88">
          <cell r="C88">
            <v>25186.17</v>
          </cell>
          <cell r="D88">
            <v>13992.316666666666</v>
          </cell>
          <cell r="E88">
            <v>6713.6833333333343</v>
          </cell>
          <cell r="F88">
            <v>20706</v>
          </cell>
          <cell r="G88">
            <v>20706</v>
          </cell>
          <cell r="I88">
            <v>0</v>
          </cell>
          <cell r="J88">
            <v>20706</v>
          </cell>
          <cell r="L88">
            <v>20706</v>
          </cell>
        </row>
        <row r="89">
          <cell r="C89">
            <v>25186.17</v>
          </cell>
          <cell r="D89">
            <v>13992.316666666666</v>
          </cell>
          <cell r="E89">
            <v>6713.6833333333343</v>
          </cell>
          <cell r="F89">
            <v>20706</v>
          </cell>
          <cell r="G89">
            <v>20706</v>
          </cell>
          <cell r="I89">
            <v>0</v>
          </cell>
          <cell r="J89">
            <v>20706</v>
          </cell>
          <cell r="L89">
            <v>20706</v>
          </cell>
        </row>
        <row r="90">
          <cell r="C90">
            <v>0</v>
          </cell>
          <cell r="D90">
            <v>0</v>
          </cell>
          <cell r="F90">
            <v>0</v>
          </cell>
          <cell r="G90">
            <v>0</v>
          </cell>
          <cell r="J90">
            <v>0</v>
          </cell>
          <cell r="L90">
            <v>0</v>
          </cell>
        </row>
        <row r="91">
          <cell r="C91">
            <v>25186.17</v>
          </cell>
          <cell r="D91">
            <v>13992.316666666666</v>
          </cell>
          <cell r="E91">
            <v>6713.6833333333343</v>
          </cell>
          <cell r="F91">
            <v>20706</v>
          </cell>
          <cell r="G91">
            <v>20706</v>
          </cell>
          <cell r="J91">
            <v>20706</v>
          </cell>
          <cell r="L91">
            <v>20706</v>
          </cell>
        </row>
        <row r="92">
          <cell r="C92">
            <v>0</v>
          </cell>
          <cell r="D92">
            <v>0</v>
          </cell>
          <cell r="E92">
            <v>0</v>
          </cell>
          <cell r="F92">
            <v>0</v>
          </cell>
          <cell r="G92">
            <v>0</v>
          </cell>
          <cell r="I92">
            <v>0</v>
          </cell>
          <cell r="J92">
            <v>0</v>
          </cell>
          <cell r="L92">
            <v>0</v>
          </cell>
        </row>
        <row r="93">
          <cell r="C93">
            <v>0</v>
          </cell>
          <cell r="D93">
            <v>0</v>
          </cell>
          <cell r="F93">
            <v>0</v>
          </cell>
          <cell r="G93">
            <v>0</v>
          </cell>
          <cell r="J93">
            <v>0</v>
          </cell>
          <cell r="L93">
            <v>0</v>
          </cell>
        </row>
        <row r="94">
          <cell r="C94">
            <v>0</v>
          </cell>
          <cell r="D94">
            <v>0</v>
          </cell>
          <cell r="F94">
            <v>0</v>
          </cell>
          <cell r="G94">
            <v>0</v>
          </cell>
          <cell r="J94">
            <v>0</v>
          </cell>
          <cell r="L94">
            <v>0</v>
          </cell>
        </row>
        <row r="96">
          <cell r="C96">
            <v>18036444.379999999</v>
          </cell>
          <cell r="D96">
            <v>10020246.877777778</v>
          </cell>
          <cell r="E96">
            <v>-1045193.0000000003</v>
          </cell>
          <cell r="F96">
            <v>8975053.8777777776</v>
          </cell>
          <cell r="G96">
            <v>7810282.2213527113</v>
          </cell>
          <cell r="I96">
            <v>-84938</v>
          </cell>
          <cell r="J96">
            <v>8890115.8777777776</v>
          </cell>
          <cell r="L96">
            <v>14992915.321192052</v>
          </cell>
        </row>
        <row r="97">
          <cell r="C97">
            <v>6302916.8200000003</v>
          </cell>
          <cell r="D97">
            <v>3501620.4555555559</v>
          </cell>
          <cell r="E97">
            <v>-1073350.25</v>
          </cell>
          <cell r="F97">
            <v>2428270.2055555559</v>
          </cell>
          <cell r="G97">
            <v>2224731.263275573</v>
          </cell>
          <cell r="I97">
            <v>55714</v>
          </cell>
          <cell r="J97">
            <v>2483984.2055555554</v>
          </cell>
          <cell r="L97">
            <v>8213744.2632450331</v>
          </cell>
        </row>
        <row r="98">
          <cell r="C98">
            <v>0</v>
          </cell>
          <cell r="D98">
            <v>0</v>
          </cell>
          <cell r="E98">
            <v>0</v>
          </cell>
          <cell r="F98">
            <v>0</v>
          </cell>
          <cell r="G98">
            <v>0</v>
          </cell>
          <cell r="I98">
            <v>0</v>
          </cell>
          <cell r="J98">
            <v>0</v>
          </cell>
          <cell r="L98">
            <v>0</v>
          </cell>
        </row>
        <row r="99">
          <cell r="C99">
            <v>0</v>
          </cell>
          <cell r="D99">
            <v>0</v>
          </cell>
          <cell r="F99">
            <v>0</v>
          </cell>
          <cell r="G99">
            <v>0</v>
          </cell>
          <cell r="I99">
            <v>0</v>
          </cell>
          <cell r="J99">
            <v>0</v>
          </cell>
          <cell r="L99">
            <v>0</v>
          </cell>
        </row>
        <row r="100">
          <cell r="C100">
            <v>956015.14</v>
          </cell>
          <cell r="D100">
            <v>531119.52222222218</v>
          </cell>
          <cell r="E100">
            <v>-163455.18</v>
          </cell>
          <cell r="F100">
            <v>367664.34222222219</v>
          </cell>
          <cell r="G100">
            <v>240611.5707098938</v>
          </cell>
          <cell r="I100">
            <v>0</v>
          </cell>
          <cell r="J100">
            <v>367664.34222222219</v>
          </cell>
          <cell r="L100">
            <v>240611.5707098938</v>
          </cell>
        </row>
        <row r="101">
          <cell r="C101">
            <v>0</v>
          </cell>
          <cell r="D101">
            <v>0</v>
          </cell>
          <cell r="E101">
            <v>0</v>
          </cell>
          <cell r="F101">
            <v>0</v>
          </cell>
          <cell r="G101">
            <v>0</v>
          </cell>
          <cell r="I101">
            <v>0</v>
          </cell>
          <cell r="J101">
            <v>0</v>
          </cell>
          <cell r="L101">
            <v>0</v>
          </cell>
        </row>
        <row r="102">
          <cell r="C102">
            <v>0</v>
          </cell>
          <cell r="D102">
            <v>0</v>
          </cell>
          <cell r="F102">
            <v>0</v>
          </cell>
          <cell r="G102">
            <v>0</v>
          </cell>
          <cell r="J102">
            <v>0</v>
          </cell>
          <cell r="L102">
            <v>0</v>
          </cell>
        </row>
        <row r="103">
          <cell r="C103">
            <v>0</v>
          </cell>
          <cell r="D103">
            <v>0</v>
          </cell>
          <cell r="F103">
            <v>0</v>
          </cell>
          <cell r="G103">
            <v>0</v>
          </cell>
          <cell r="J103">
            <v>0</v>
          </cell>
          <cell r="L103">
            <v>0</v>
          </cell>
        </row>
        <row r="104">
          <cell r="C104">
            <v>0</v>
          </cell>
          <cell r="D104">
            <v>0</v>
          </cell>
          <cell r="F104">
            <v>0</v>
          </cell>
          <cell r="G104">
            <v>0</v>
          </cell>
          <cell r="J104">
            <v>0</v>
          </cell>
          <cell r="L104">
            <v>0</v>
          </cell>
        </row>
        <row r="105">
          <cell r="C105">
            <v>0</v>
          </cell>
          <cell r="D105">
            <v>0</v>
          </cell>
          <cell r="E105">
            <v>0</v>
          </cell>
          <cell r="F105">
            <v>0</v>
          </cell>
          <cell r="G105">
            <v>0</v>
          </cell>
          <cell r="I105">
            <v>0</v>
          </cell>
          <cell r="J105">
            <v>0</v>
          </cell>
          <cell r="L105">
            <v>0</v>
          </cell>
        </row>
        <row r="106">
          <cell r="C106">
            <v>0</v>
          </cell>
          <cell r="D106">
            <v>0</v>
          </cell>
          <cell r="F106">
            <v>0</v>
          </cell>
          <cell r="G106">
            <v>0</v>
          </cell>
          <cell r="J106">
            <v>0</v>
          </cell>
          <cell r="L106">
            <v>0</v>
          </cell>
        </row>
        <row r="107">
          <cell r="C107">
            <v>0</v>
          </cell>
          <cell r="D107">
            <v>0</v>
          </cell>
          <cell r="F107">
            <v>0</v>
          </cell>
          <cell r="G107">
            <v>0</v>
          </cell>
          <cell r="J107">
            <v>0</v>
          </cell>
          <cell r="L107">
            <v>0</v>
          </cell>
        </row>
        <row r="108">
          <cell r="C108">
            <v>0</v>
          </cell>
          <cell r="D108">
            <v>0</v>
          </cell>
          <cell r="F108">
            <v>0</v>
          </cell>
          <cell r="G108">
            <v>0</v>
          </cell>
          <cell r="J108">
            <v>0</v>
          </cell>
          <cell r="L108">
            <v>0</v>
          </cell>
        </row>
        <row r="109">
          <cell r="C109">
            <v>0</v>
          </cell>
          <cell r="D109">
            <v>0</v>
          </cell>
          <cell r="F109">
            <v>0</v>
          </cell>
          <cell r="G109">
            <v>0</v>
          </cell>
          <cell r="J109">
            <v>0</v>
          </cell>
          <cell r="L109">
            <v>0</v>
          </cell>
        </row>
        <row r="110">
          <cell r="C110">
            <v>5346901.6800000006</v>
          </cell>
          <cell r="D110">
            <v>2970500.9333333336</v>
          </cell>
          <cell r="E110">
            <v>-909895.07000000007</v>
          </cell>
          <cell r="F110">
            <v>2060605.8633333335</v>
          </cell>
          <cell r="G110">
            <v>1984119.6925656793</v>
          </cell>
          <cell r="I110">
            <v>55714</v>
          </cell>
          <cell r="J110">
            <v>2116319.8633333333</v>
          </cell>
          <cell r="L110">
            <v>7972349.925496689</v>
          </cell>
        </row>
        <row r="111">
          <cell r="C111">
            <v>0</v>
          </cell>
          <cell r="D111">
            <v>0</v>
          </cell>
          <cell r="F111">
            <v>0</v>
          </cell>
          <cell r="G111">
            <v>0</v>
          </cell>
          <cell r="J111">
            <v>0</v>
          </cell>
          <cell r="L111">
            <v>0</v>
          </cell>
        </row>
        <row r="112">
          <cell r="C112">
            <v>3039313.1000000006</v>
          </cell>
          <cell r="D112">
            <v>1688507.277777778</v>
          </cell>
          <cell r="E112">
            <v>-956107.79</v>
          </cell>
          <cell r="F112">
            <v>732399.48777777795</v>
          </cell>
          <cell r="G112">
            <v>804746.75796534377</v>
          </cell>
          <cell r="H112" t="str">
            <v>A4.4.3</v>
          </cell>
          <cell r="I112">
            <v>55714</v>
          </cell>
          <cell r="J112">
            <v>788113.48777777795</v>
          </cell>
          <cell r="L112">
            <v>825049.75796534377</v>
          </cell>
        </row>
        <row r="113">
          <cell r="C113">
            <v>2307561.62</v>
          </cell>
          <cell r="D113">
            <v>1281978.6777777779</v>
          </cell>
          <cell r="E113">
            <v>46227.700000000004</v>
          </cell>
          <cell r="F113">
            <v>1328206.3777777778</v>
          </cell>
          <cell r="G113">
            <v>1179357.864728899</v>
          </cell>
          <cell r="J113">
            <v>1328206.3777777778</v>
          </cell>
          <cell r="L113">
            <v>1179357.864728899</v>
          </cell>
        </row>
        <row r="114">
          <cell r="C114">
            <v>26.96</v>
          </cell>
          <cell r="D114">
            <v>14.977777777777778</v>
          </cell>
          <cell r="E114">
            <v>-14.98</v>
          </cell>
          <cell r="F114">
            <v>-2.2222222222225696E-3</v>
          </cell>
          <cell r="G114">
            <v>15.069871436556737</v>
          </cell>
          <cell r="J114">
            <v>-2.2222222222225696E-3</v>
          </cell>
          <cell r="L114">
            <v>15.069871436556737</v>
          </cell>
        </row>
        <row r="115">
          <cell r="C115">
            <v>0</v>
          </cell>
          <cell r="D115">
            <v>0</v>
          </cell>
          <cell r="F115">
            <v>0</v>
          </cell>
          <cell r="G115">
            <v>0</v>
          </cell>
          <cell r="J115">
            <v>0</v>
          </cell>
          <cell r="L115">
            <v>0</v>
          </cell>
        </row>
        <row r="116">
          <cell r="C116">
            <v>0</v>
          </cell>
          <cell r="D116">
            <v>0</v>
          </cell>
          <cell r="F116">
            <v>0</v>
          </cell>
          <cell r="G116">
            <v>0</v>
          </cell>
          <cell r="J116">
            <v>0</v>
          </cell>
          <cell r="L116">
            <v>0</v>
          </cell>
        </row>
        <row r="117">
          <cell r="C117">
            <v>152321.54999999999</v>
          </cell>
          <cell r="D117">
            <v>84623.083333333328</v>
          </cell>
          <cell r="E117">
            <v>0</v>
          </cell>
          <cell r="F117">
            <v>84623.083333333328</v>
          </cell>
          <cell r="G117">
            <v>0</v>
          </cell>
          <cell r="I117">
            <v>42672</v>
          </cell>
          <cell r="J117">
            <v>127295.08333333333</v>
          </cell>
          <cell r="L117">
            <v>121344</v>
          </cell>
        </row>
        <row r="118">
          <cell r="C118">
            <v>152321.54999999999</v>
          </cell>
          <cell r="D118">
            <v>84623.083333333328</v>
          </cell>
          <cell r="E118">
            <v>0</v>
          </cell>
          <cell r="F118">
            <v>84623.083333333328</v>
          </cell>
          <cell r="G118">
            <v>0</v>
          </cell>
          <cell r="I118">
            <v>0</v>
          </cell>
          <cell r="J118">
            <v>84623.083333333328</v>
          </cell>
          <cell r="L118">
            <v>0</v>
          </cell>
        </row>
        <row r="119">
          <cell r="C119">
            <v>0</v>
          </cell>
          <cell r="D119">
            <v>0</v>
          </cell>
          <cell r="E119">
            <v>0</v>
          </cell>
          <cell r="F119">
            <v>0</v>
          </cell>
          <cell r="G119">
            <v>0</v>
          </cell>
          <cell r="I119">
            <v>0</v>
          </cell>
          <cell r="J119">
            <v>0</v>
          </cell>
          <cell r="L119">
            <v>0</v>
          </cell>
        </row>
        <row r="120">
          <cell r="C120">
            <v>0</v>
          </cell>
          <cell r="D120">
            <v>0</v>
          </cell>
          <cell r="F120">
            <v>0</v>
          </cell>
          <cell r="G120">
            <v>0</v>
          </cell>
          <cell r="J120">
            <v>0</v>
          </cell>
          <cell r="L120">
            <v>0</v>
          </cell>
        </row>
        <row r="121">
          <cell r="C121">
            <v>0</v>
          </cell>
          <cell r="D121">
            <v>0</v>
          </cell>
          <cell r="F121">
            <v>0</v>
          </cell>
          <cell r="G121">
            <v>0</v>
          </cell>
          <cell r="J121">
            <v>0</v>
          </cell>
          <cell r="L121">
            <v>0</v>
          </cell>
        </row>
        <row r="122">
          <cell r="C122">
            <v>0</v>
          </cell>
          <cell r="D122">
            <v>0</v>
          </cell>
          <cell r="F122">
            <v>0</v>
          </cell>
          <cell r="G122">
            <v>0</v>
          </cell>
          <cell r="J122">
            <v>0</v>
          </cell>
          <cell r="L122">
            <v>0</v>
          </cell>
        </row>
        <row r="123">
          <cell r="C123">
            <v>0</v>
          </cell>
          <cell r="D123">
            <v>0</v>
          </cell>
          <cell r="F123">
            <v>0</v>
          </cell>
          <cell r="G123">
            <v>0</v>
          </cell>
          <cell r="J123">
            <v>0</v>
          </cell>
          <cell r="L123">
            <v>0</v>
          </cell>
        </row>
        <row r="124">
          <cell r="C124">
            <v>0</v>
          </cell>
          <cell r="D124">
            <v>0</v>
          </cell>
          <cell r="F124">
            <v>0</v>
          </cell>
          <cell r="G124">
            <v>0</v>
          </cell>
          <cell r="J124">
            <v>0</v>
          </cell>
          <cell r="L124">
            <v>0</v>
          </cell>
        </row>
        <row r="125">
          <cell r="C125">
            <v>0</v>
          </cell>
          <cell r="D125">
            <v>0</v>
          </cell>
          <cell r="F125">
            <v>0</v>
          </cell>
          <cell r="G125">
            <v>0</v>
          </cell>
          <cell r="J125">
            <v>0</v>
          </cell>
          <cell r="L125">
            <v>0</v>
          </cell>
        </row>
        <row r="126">
          <cell r="C126">
            <v>0</v>
          </cell>
          <cell r="D126">
            <v>0</v>
          </cell>
          <cell r="E126">
            <v>0</v>
          </cell>
          <cell r="F126">
            <v>0</v>
          </cell>
          <cell r="G126">
            <v>0</v>
          </cell>
          <cell r="I126">
            <v>42672</v>
          </cell>
          <cell r="J126">
            <v>42672</v>
          </cell>
          <cell r="L126">
            <v>121344</v>
          </cell>
        </row>
        <row r="127">
          <cell r="C127">
            <v>0</v>
          </cell>
          <cell r="D127">
            <v>0</v>
          </cell>
          <cell r="F127">
            <v>0</v>
          </cell>
          <cell r="G127">
            <v>0</v>
          </cell>
          <cell r="J127">
            <v>0</v>
          </cell>
          <cell r="L127">
            <v>0</v>
          </cell>
        </row>
        <row r="128">
          <cell r="C128">
            <v>0</v>
          </cell>
          <cell r="D128">
            <v>0</v>
          </cell>
          <cell r="F128">
            <v>0</v>
          </cell>
          <cell r="G128">
            <v>0</v>
          </cell>
          <cell r="J128">
            <v>0</v>
          </cell>
          <cell r="L128">
            <v>0</v>
          </cell>
        </row>
        <row r="129">
          <cell r="C129">
            <v>0</v>
          </cell>
          <cell r="D129">
            <v>0</v>
          </cell>
          <cell r="F129">
            <v>0</v>
          </cell>
          <cell r="G129">
            <v>0</v>
          </cell>
          <cell r="J129">
            <v>0</v>
          </cell>
          <cell r="L129">
            <v>0</v>
          </cell>
        </row>
        <row r="130">
          <cell r="C130">
            <v>0</v>
          </cell>
          <cell r="D130">
            <v>0</v>
          </cell>
          <cell r="F130">
            <v>0</v>
          </cell>
          <cell r="G130">
            <v>0</v>
          </cell>
          <cell r="H130" t="str">
            <v>A4.4.3</v>
          </cell>
          <cell r="I130">
            <v>42672</v>
          </cell>
          <cell r="J130">
            <v>42672</v>
          </cell>
          <cell r="L130">
            <v>154285</v>
          </cell>
        </row>
        <row r="131">
          <cell r="C131">
            <v>0</v>
          </cell>
          <cell r="D131">
            <v>0</v>
          </cell>
          <cell r="F131">
            <v>0</v>
          </cell>
          <cell r="G131">
            <v>0</v>
          </cell>
          <cell r="J131">
            <v>0</v>
          </cell>
          <cell r="L131">
            <v>0</v>
          </cell>
        </row>
        <row r="132">
          <cell r="C132">
            <v>0</v>
          </cell>
          <cell r="D132">
            <v>0</v>
          </cell>
          <cell r="F132">
            <v>0</v>
          </cell>
          <cell r="G132">
            <v>0</v>
          </cell>
          <cell r="J132">
            <v>0</v>
          </cell>
          <cell r="L132">
            <v>0</v>
          </cell>
        </row>
        <row r="133">
          <cell r="C133">
            <v>0</v>
          </cell>
          <cell r="D133">
            <v>0</v>
          </cell>
          <cell r="E133">
            <v>0</v>
          </cell>
          <cell r="F133">
            <v>0</v>
          </cell>
          <cell r="G133">
            <v>0</v>
          </cell>
          <cell r="I133">
            <v>0</v>
          </cell>
          <cell r="J133">
            <v>0</v>
          </cell>
          <cell r="L133">
            <v>0</v>
          </cell>
        </row>
        <row r="134">
          <cell r="C134">
            <v>11581206.01</v>
          </cell>
          <cell r="D134">
            <v>6434003.3388888882</v>
          </cell>
          <cell r="E134">
            <v>28157.24999999968</v>
          </cell>
          <cell r="F134">
            <v>6462160.5888888892</v>
          </cell>
          <cell r="G134">
            <v>5585550.9580771383</v>
          </cell>
          <cell r="I134">
            <v>-183324</v>
          </cell>
          <cell r="J134">
            <v>6278836.5888888892</v>
          </cell>
          <cell r="L134">
            <v>5351205.9580771383</v>
          </cell>
        </row>
        <row r="135">
          <cell r="C135">
            <v>9910678.9499999993</v>
          </cell>
          <cell r="D135">
            <v>5505932.75</v>
          </cell>
          <cell r="E135">
            <v>79618.24999999968</v>
          </cell>
          <cell r="F135">
            <v>5585551</v>
          </cell>
          <cell r="G135">
            <v>6766633</v>
          </cell>
          <cell r="I135">
            <v>-234345</v>
          </cell>
          <cell r="J135">
            <v>5351206</v>
          </cell>
          <cell r="L135">
            <v>6657827</v>
          </cell>
        </row>
        <row r="136">
          <cell r="C136">
            <v>1950000</v>
          </cell>
          <cell r="D136">
            <v>1083333.3333333333</v>
          </cell>
          <cell r="E136">
            <v>294708.66666666674</v>
          </cell>
          <cell r="F136">
            <v>1378042</v>
          </cell>
          <cell r="G136">
            <v>1378042</v>
          </cell>
          <cell r="J136">
            <v>1378042</v>
          </cell>
          <cell r="L136">
            <v>1378042</v>
          </cell>
        </row>
        <row r="137">
          <cell r="C137">
            <v>0</v>
          </cell>
          <cell r="D137">
            <v>0</v>
          </cell>
          <cell r="F137">
            <v>0</v>
          </cell>
          <cell r="G137">
            <v>0</v>
          </cell>
          <cell r="J137">
            <v>0</v>
          </cell>
          <cell r="L137">
            <v>0</v>
          </cell>
        </row>
        <row r="138">
          <cell r="C138">
            <v>0</v>
          </cell>
          <cell r="D138">
            <v>0</v>
          </cell>
          <cell r="F138">
            <v>0</v>
          </cell>
          <cell r="G138">
            <v>0</v>
          </cell>
          <cell r="J138">
            <v>0</v>
          </cell>
          <cell r="L138">
            <v>0</v>
          </cell>
        </row>
        <row r="139">
          <cell r="C139">
            <v>0</v>
          </cell>
          <cell r="D139">
            <v>0</v>
          </cell>
          <cell r="F139">
            <v>0</v>
          </cell>
          <cell r="G139">
            <v>0</v>
          </cell>
          <cell r="J139">
            <v>0</v>
          </cell>
          <cell r="L139">
            <v>0</v>
          </cell>
        </row>
        <row r="140">
          <cell r="C140">
            <v>0</v>
          </cell>
          <cell r="D140">
            <v>0</v>
          </cell>
          <cell r="F140">
            <v>0</v>
          </cell>
          <cell r="G140">
            <v>0</v>
          </cell>
          <cell r="J140">
            <v>0</v>
          </cell>
          <cell r="L140">
            <v>0</v>
          </cell>
        </row>
        <row r="141">
          <cell r="C141">
            <v>0</v>
          </cell>
          <cell r="D141">
            <v>0</v>
          </cell>
          <cell r="F141">
            <v>0</v>
          </cell>
          <cell r="G141">
            <v>0</v>
          </cell>
          <cell r="J141">
            <v>0</v>
          </cell>
          <cell r="L141">
            <v>0</v>
          </cell>
        </row>
        <row r="142">
          <cell r="C142">
            <v>245153.59</v>
          </cell>
          <cell r="D142">
            <v>136196.43888888889</v>
          </cell>
          <cell r="E142">
            <v>-136196.43888888889</v>
          </cell>
          <cell r="F142">
            <v>0</v>
          </cell>
          <cell r="G142">
            <v>0</v>
          </cell>
          <cell r="J142">
            <v>0</v>
          </cell>
          <cell r="L142">
            <v>0</v>
          </cell>
        </row>
        <row r="143">
          <cell r="C143">
            <v>0</v>
          </cell>
          <cell r="D143">
            <v>0</v>
          </cell>
          <cell r="F143">
            <v>0</v>
          </cell>
          <cell r="G143">
            <v>0</v>
          </cell>
          <cell r="J143">
            <v>0</v>
          </cell>
          <cell r="L143">
            <v>0</v>
          </cell>
        </row>
        <row r="144">
          <cell r="C144">
            <v>0</v>
          </cell>
          <cell r="D144">
            <v>0</v>
          </cell>
          <cell r="F144">
            <v>0</v>
          </cell>
          <cell r="G144">
            <v>0</v>
          </cell>
          <cell r="J144">
            <v>0</v>
          </cell>
          <cell r="L144">
            <v>0</v>
          </cell>
        </row>
        <row r="145">
          <cell r="C145">
            <v>7715525.3600000003</v>
          </cell>
          <cell r="D145">
            <v>4286402.9777777782</v>
          </cell>
          <cell r="E145">
            <v>-78893.977777778171</v>
          </cell>
          <cell r="F145">
            <v>4207509</v>
          </cell>
          <cell r="G145">
            <v>5388591</v>
          </cell>
          <cell r="H145" t="str">
            <v>A4.4.3</v>
          </cell>
          <cell r="I145">
            <v>-234345</v>
          </cell>
          <cell r="J145">
            <v>3973164</v>
          </cell>
          <cell r="L145">
            <v>5279785</v>
          </cell>
        </row>
        <row r="146">
          <cell r="C146">
            <v>0</v>
          </cell>
          <cell r="D146">
            <v>0</v>
          </cell>
          <cell r="F146">
            <v>0</v>
          </cell>
          <cell r="G146">
            <v>0</v>
          </cell>
          <cell r="J146">
            <v>0</v>
          </cell>
          <cell r="L146">
            <v>0</v>
          </cell>
        </row>
        <row r="147">
          <cell r="C147">
            <v>0</v>
          </cell>
          <cell r="D147">
            <v>0</v>
          </cell>
          <cell r="F147">
            <v>0</v>
          </cell>
          <cell r="G147">
            <v>0</v>
          </cell>
          <cell r="J147">
            <v>0</v>
          </cell>
          <cell r="L147">
            <v>0</v>
          </cell>
        </row>
        <row r="148">
          <cell r="C148">
            <v>0</v>
          </cell>
          <cell r="D148">
            <v>0</v>
          </cell>
          <cell r="F148">
            <v>0</v>
          </cell>
          <cell r="G148">
            <v>0</v>
          </cell>
          <cell r="J148">
            <v>0</v>
          </cell>
          <cell r="L148">
            <v>0</v>
          </cell>
        </row>
        <row r="149">
          <cell r="C149">
            <v>1670527.06</v>
          </cell>
          <cell r="D149">
            <v>928070.58888888895</v>
          </cell>
          <cell r="E149">
            <v>-51461</v>
          </cell>
          <cell r="F149">
            <v>876609.58888888895</v>
          </cell>
          <cell r="G149">
            <v>-1181082.0419228617</v>
          </cell>
          <cell r="I149">
            <v>51021</v>
          </cell>
          <cell r="J149">
            <v>927630.58888888895</v>
          </cell>
          <cell r="L149">
            <v>-1306621.0419228617</v>
          </cell>
        </row>
        <row r="151">
          <cell r="C151">
            <v>1670527.0600000024</v>
          </cell>
          <cell r="D151">
            <v>941912.08999999962</v>
          </cell>
          <cell r="E151">
            <v>-65302.529999999329</v>
          </cell>
          <cell r="F151">
            <v>876609.56000000099</v>
          </cell>
          <cell r="G151">
            <v>-1181082.2799999993</v>
          </cell>
          <cell r="I151">
            <v>51021.399999999994</v>
          </cell>
          <cell r="J151">
            <v>927630.96000000136</v>
          </cell>
          <cell r="L151">
            <v>-1306621.2799999993</v>
          </cell>
        </row>
        <row r="152">
          <cell r="C152">
            <v>15556208.180000002</v>
          </cell>
          <cell r="D152">
            <v>8744027.0899999999</v>
          </cell>
          <cell r="E152">
            <v>865.97000000067055</v>
          </cell>
          <cell r="F152">
            <v>8744893.0600000005</v>
          </cell>
          <cell r="G152">
            <v>8140589.6900000004</v>
          </cell>
          <cell r="J152">
            <v>8744893.0600000005</v>
          </cell>
          <cell r="L152">
            <v>8140589.6900000004</v>
          </cell>
        </row>
        <row r="153">
          <cell r="C153">
            <v>0</v>
          </cell>
          <cell r="D153">
            <v>0</v>
          </cell>
          <cell r="F153">
            <v>0</v>
          </cell>
          <cell r="G153">
            <v>0</v>
          </cell>
          <cell r="J153">
            <v>0</v>
          </cell>
          <cell r="L153">
            <v>0</v>
          </cell>
        </row>
        <row r="154">
          <cell r="C154">
            <v>15556208.180000002</v>
          </cell>
          <cell r="D154">
            <v>8744027.0899999999</v>
          </cell>
          <cell r="E154">
            <v>865.97000000067055</v>
          </cell>
          <cell r="F154">
            <v>8744893.0600000005</v>
          </cell>
          <cell r="G154">
            <v>8140589.6900000004</v>
          </cell>
          <cell r="I154">
            <v>0</v>
          </cell>
          <cell r="J154">
            <v>8744893.0600000005</v>
          </cell>
          <cell r="L154">
            <v>8140589.6900000004</v>
          </cell>
        </row>
        <row r="155">
          <cell r="C155">
            <v>-12661586.189999999</v>
          </cell>
          <cell r="D155">
            <v>-7113580.3700000001</v>
          </cell>
          <cell r="E155">
            <v>-9328.32</v>
          </cell>
          <cell r="F155">
            <v>-7122908.6899999995</v>
          </cell>
          <cell r="G155">
            <v>-7008903.8499999996</v>
          </cell>
          <cell r="I155">
            <v>111613.9</v>
          </cell>
          <cell r="J155">
            <v>-7011294.7899999991</v>
          </cell>
          <cell r="L155">
            <v>-7041844.8499999996</v>
          </cell>
        </row>
        <row r="156">
          <cell r="C156">
            <v>0</v>
          </cell>
          <cell r="D156">
            <v>0</v>
          </cell>
          <cell r="F156">
            <v>0</v>
          </cell>
          <cell r="G156">
            <v>0</v>
          </cell>
          <cell r="J156">
            <v>0</v>
          </cell>
          <cell r="L156">
            <v>0</v>
          </cell>
        </row>
        <row r="157">
          <cell r="C157">
            <v>0</v>
          </cell>
          <cell r="D157">
            <v>0</v>
          </cell>
          <cell r="F157">
            <v>0</v>
          </cell>
          <cell r="G157">
            <v>0</v>
          </cell>
          <cell r="J157">
            <v>0</v>
          </cell>
          <cell r="L157">
            <v>0</v>
          </cell>
        </row>
        <row r="158">
          <cell r="C158">
            <v>0</v>
          </cell>
          <cell r="D158">
            <v>0</v>
          </cell>
          <cell r="F158">
            <v>0</v>
          </cell>
          <cell r="G158">
            <v>0</v>
          </cell>
          <cell r="J158">
            <v>0</v>
          </cell>
          <cell r="L158">
            <v>0</v>
          </cell>
        </row>
        <row r="159">
          <cell r="C159">
            <v>0</v>
          </cell>
          <cell r="D159">
            <v>0</v>
          </cell>
          <cell r="F159">
            <v>0</v>
          </cell>
          <cell r="G159">
            <v>0</v>
          </cell>
          <cell r="H159" t="str">
            <v>A4.4.3</v>
          </cell>
          <cell r="I159">
            <v>150086.39999999999</v>
          </cell>
          <cell r="J159">
            <v>150086.39999999999</v>
          </cell>
          <cell r="L159">
            <v>0</v>
          </cell>
        </row>
        <row r="160">
          <cell r="C160">
            <v>0</v>
          </cell>
          <cell r="D160">
            <v>0</v>
          </cell>
          <cell r="F160">
            <v>0</v>
          </cell>
          <cell r="G160">
            <v>0</v>
          </cell>
          <cell r="J160">
            <v>0</v>
          </cell>
          <cell r="L160">
            <v>0</v>
          </cell>
        </row>
        <row r="161">
          <cell r="C161">
            <v>-8604618.8599999994</v>
          </cell>
          <cell r="D161">
            <v>-4833134.8999999994</v>
          </cell>
          <cell r="E161">
            <v>2068.11</v>
          </cell>
          <cell r="F161">
            <v>-4831066.7899999991</v>
          </cell>
          <cell r="G161">
            <v>-3149962.47</v>
          </cell>
          <cell r="J161">
            <v>-4831066.7899999991</v>
          </cell>
          <cell r="L161">
            <v>-3149962.47</v>
          </cell>
        </row>
        <row r="162">
          <cell r="C162">
            <v>0</v>
          </cell>
          <cell r="D162">
            <v>0</v>
          </cell>
          <cell r="F162">
            <v>0</v>
          </cell>
          <cell r="G162">
            <v>0</v>
          </cell>
          <cell r="J162">
            <v>0</v>
          </cell>
          <cell r="L162">
            <v>0</v>
          </cell>
        </row>
        <row r="163">
          <cell r="C163">
            <v>0</v>
          </cell>
          <cell r="D163">
            <v>0</v>
          </cell>
          <cell r="F163">
            <v>0</v>
          </cell>
          <cell r="G163">
            <v>0</v>
          </cell>
          <cell r="J163">
            <v>0</v>
          </cell>
          <cell r="L163">
            <v>0</v>
          </cell>
        </row>
        <row r="164">
          <cell r="C164">
            <v>0</v>
          </cell>
          <cell r="D164">
            <v>0</v>
          </cell>
          <cell r="F164">
            <v>0</v>
          </cell>
          <cell r="G164">
            <v>0</v>
          </cell>
          <cell r="J164">
            <v>0</v>
          </cell>
          <cell r="L164">
            <v>0</v>
          </cell>
        </row>
        <row r="165">
          <cell r="C165">
            <v>-4219409.7700000005</v>
          </cell>
          <cell r="D165">
            <v>-2371279.66</v>
          </cell>
          <cell r="E165">
            <v>-12557.34</v>
          </cell>
          <cell r="F165">
            <v>-2383837</v>
          </cell>
          <cell r="G165">
            <v>-4035371.04</v>
          </cell>
          <cell r="J165">
            <v>-2383837</v>
          </cell>
          <cell r="L165">
            <v>-4035371.04</v>
          </cell>
        </row>
        <row r="166">
          <cell r="C166">
            <v>0</v>
          </cell>
          <cell r="D166">
            <v>0</v>
          </cell>
          <cell r="F166">
            <v>0</v>
          </cell>
          <cell r="G166">
            <v>0</v>
          </cell>
          <cell r="H166" t="str">
            <v>A4.4.3</v>
          </cell>
          <cell r="I166">
            <v>-38472.5</v>
          </cell>
          <cell r="J166">
            <v>-38472.5</v>
          </cell>
          <cell r="L166">
            <v>-32941</v>
          </cell>
        </row>
        <row r="167">
          <cell r="C167">
            <v>-17763.669999999998</v>
          </cell>
          <cell r="D167">
            <v>-10000.74</v>
          </cell>
          <cell r="E167">
            <v>1279.2399999999998</v>
          </cell>
          <cell r="F167">
            <v>-8721.5</v>
          </cell>
          <cell r="G167">
            <v>-52440</v>
          </cell>
          <cell r="J167">
            <v>-8721.5</v>
          </cell>
          <cell r="L167">
            <v>-52440</v>
          </cell>
        </row>
        <row r="168">
          <cell r="C168">
            <v>180206.11</v>
          </cell>
          <cell r="D168">
            <v>100834.93000000001</v>
          </cell>
          <cell r="E168">
            <v>-118.33</v>
          </cell>
          <cell r="F168">
            <v>100716.6</v>
          </cell>
          <cell r="G168">
            <v>228869.66</v>
          </cell>
          <cell r="J168">
            <v>100716.6</v>
          </cell>
          <cell r="L168">
            <v>228869.66</v>
          </cell>
        </row>
        <row r="169">
          <cell r="C169">
            <v>0</v>
          </cell>
          <cell r="D169">
            <v>0</v>
          </cell>
          <cell r="F169">
            <v>0</v>
          </cell>
          <cell r="G169">
            <v>0</v>
          </cell>
          <cell r="J169">
            <v>0</v>
          </cell>
          <cell r="L169">
            <v>0</v>
          </cell>
        </row>
        <row r="170">
          <cell r="C170">
            <v>0</v>
          </cell>
          <cell r="D170">
            <v>0</v>
          </cell>
          <cell r="F170">
            <v>0</v>
          </cell>
          <cell r="G170">
            <v>0</v>
          </cell>
          <cell r="J170">
            <v>0</v>
          </cell>
          <cell r="L170">
            <v>0</v>
          </cell>
        </row>
        <row r="171">
          <cell r="C171">
            <v>-54059.360000000001</v>
          </cell>
          <cell r="D171">
            <v>-30012.34</v>
          </cell>
          <cell r="E171">
            <v>-24861.66</v>
          </cell>
          <cell r="F171">
            <v>-54874</v>
          </cell>
          <cell r="G171">
            <v>-284930</v>
          </cell>
          <cell r="I171">
            <v>0</v>
          </cell>
          <cell r="J171">
            <v>-54874</v>
          </cell>
          <cell r="L171">
            <v>-284930</v>
          </cell>
        </row>
        <row r="172">
          <cell r="C172">
            <v>0</v>
          </cell>
          <cell r="D172">
            <v>0</v>
          </cell>
          <cell r="F172">
            <v>0</v>
          </cell>
          <cell r="G172">
            <v>0</v>
          </cell>
          <cell r="J172">
            <v>0</v>
          </cell>
          <cell r="L172">
            <v>0</v>
          </cell>
        </row>
        <row r="173">
          <cell r="C173">
            <v>0</v>
          </cell>
          <cell r="D173">
            <v>0</v>
          </cell>
          <cell r="F173">
            <v>0</v>
          </cell>
          <cell r="G173">
            <v>0</v>
          </cell>
          <cell r="J173">
            <v>0</v>
          </cell>
          <cell r="L173">
            <v>0</v>
          </cell>
        </row>
        <row r="174">
          <cell r="C174">
            <v>0</v>
          </cell>
          <cell r="D174">
            <v>0</v>
          </cell>
          <cell r="F174">
            <v>0</v>
          </cell>
          <cell r="G174">
            <v>0</v>
          </cell>
          <cell r="J174">
            <v>0</v>
          </cell>
          <cell r="L174">
            <v>0</v>
          </cell>
        </row>
        <row r="175">
          <cell r="C175">
            <v>-54059.360000000001</v>
          </cell>
          <cell r="D175">
            <v>-30012.34</v>
          </cell>
          <cell r="E175">
            <v>-24861.66</v>
          </cell>
          <cell r="F175">
            <v>-54874</v>
          </cell>
          <cell r="G175">
            <v>-284930</v>
          </cell>
          <cell r="J175">
            <v>-54874</v>
          </cell>
          <cell r="L175">
            <v>-284930</v>
          </cell>
        </row>
        <row r="176">
          <cell r="C176">
            <v>-199718.16999999998</v>
          </cell>
          <cell r="D176">
            <v>-111501.42</v>
          </cell>
          <cell r="E176">
            <v>16477.159999999996</v>
          </cell>
          <cell r="F176">
            <v>-95024.260000000009</v>
          </cell>
          <cell r="G176">
            <v>-397693.15</v>
          </cell>
          <cell r="I176">
            <v>0</v>
          </cell>
          <cell r="J176">
            <v>-95024.260000000009</v>
          </cell>
          <cell r="L176">
            <v>-397693.15</v>
          </cell>
        </row>
        <row r="177">
          <cell r="C177">
            <v>0</v>
          </cell>
          <cell r="D177">
            <v>0</v>
          </cell>
          <cell r="F177">
            <v>0</v>
          </cell>
          <cell r="G177">
            <v>0</v>
          </cell>
          <cell r="J177">
            <v>0</v>
          </cell>
          <cell r="L177">
            <v>0</v>
          </cell>
        </row>
        <row r="178">
          <cell r="C178">
            <v>0</v>
          </cell>
          <cell r="D178">
            <v>0</v>
          </cell>
          <cell r="F178">
            <v>0</v>
          </cell>
          <cell r="G178">
            <v>0</v>
          </cell>
          <cell r="J178">
            <v>0</v>
          </cell>
          <cell r="L178">
            <v>0</v>
          </cell>
        </row>
        <row r="179">
          <cell r="C179">
            <v>0</v>
          </cell>
          <cell r="D179">
            <v>0</v>
          </cell>
          <cell r="F179">
            <v>0</v>
          </cell>
          <cell r="G179">
            <v>0</v>
          </cell>
          <cell r="J179">
            <v>0</v>
          </cell>
          <cell r="L179">
            <v>0</v>
          </cell>
        </row>
        <row r="180">
          <cell r="C180">
            <v>0</v>
          </cell>
          <cell r="D180">
            <v>0</v>
          </cell>
          <cell r="F180">
            <v>0</v>
          </cell>
          <cell r="G180">
            <v>0</v>
          </cell>
          <cell r="J180">
            <v>0</v>
          </cell>
          <cell r="L180">
            <v>0</v>
          </cell>
        </row>
        <row r="181">
          <cell r="C181">
            <v>-28916.57</v>
          </cell>
          <cell r="D181">
            <v>-16168.44</v>
          </cell>
          <cell r="E181">
            <v>-29784.050000000003</v>
          </cell>
          <cell r="F181">
            <v>-45952.490000000005</v>
          </cell>
          <cell r="G181">
            <v>-105994.84</v>
          </cell>
          <cell r="J181">
            <v>-45952.490000000005</v>
          </cell>
          <cell r="L181">
            <v>-105994.84</v>
          </cell>
        </row>
        <row r="182">
          <cell r="C182">
            <v>-5784.36</v>
          </cell>
          <cell r="D182">
            <v>-3217.83</v>
          </cell>
          <cell r="F182">
            <v>-3217.83</v>
          </cell>
          <cell r="G182">
            <v>-1339.5</v>
          </cell>
          <cell r="J182">
            <v>-3217.83</v>
          </cell>
          <cell r="L182">
            <v>-1339.5</v>
          </cell>
        </row>
        <row r="183">
          <cell r="C183">
            <v>-156047.25</v>
          </cell>
          <cell r="D183">
            <v>-87042.62</v>
          </cell>
          <cell r="E183">
            <v>41188.68</v>
          </cell>
          <cell r="F183">
            <v>-45853.939999999995</v>
          </cell>
          <cell r="G183">
            <v>-292872.81</v>
          </cell>
          <cell r="J183">
            <v>-45853.939999999995</v>
          </cell>
          <cell r="L183">
            <v>-292872.81</v>
          </cell>
        </row>
        <row r="184">
          <cell r="C184">
            <v>0</v>
          </cell>
          <cell r="D184">
            <v>0</v>
          </cell>
          <cell r="F184">
            <v>0</v>
          </cell>
          <cell r="G184">
            <v>0</v>
          </cell>
          <cell r="J184">
            <v>0</v>
          </cell>
          <cell r="L184">
            <v>0</v>
          </cell>
        </row>
        <row r="185">
          <cell r="C185">
            <v>0</v>
          </cell>
          <cell r="D185">
            <v>0</v>
          </cell>
          <cell r="F185">
            <v>0</v>
          </cell>
          <cell r="G185">
            <v>0</v>
          </cell>
          <cell r="J185">
            <v>0</v>
          </cell>
          <cell r="L185">
            <v>0</v>
          </cell>
        </row>
        <row r="186">
          <cell r="C186">
            <v>0</v>
          </cell>
          <cell r="D186">
            <v>0</v>
          </cell>
          <cell r="F186">
            <v>0</v>
          </cell>
          <cell r="G186">
            <v>0</v>
          </cell>
          <cell r="J186">
            <v>0</v>
          </cell>
          <cell r="L186">
            <v>0</v>
          </cell>
        </row>
        <row r="187">
          <cell r="C187">
            <v>0</v>
          </cell>
          <cell r="D187">
            <v>0</v>
          </cell>
          <cell r="F187">
            <v>0</v>
          </cell>
          <cell r="G187">
            <v>0</v>
          </cell>
          <cell r="J187">
            <v>0</v>
          </cell>
          <cell r="L187">
            <v>0</v>
          </cell>
        </row>
        <row r="188">
          <cell r="C188">
            <v>0</v>
          </cell>
          <cell r="D188">
            <v>0</v>
          </cell>
          <cell r="F188">
            <v>0</v>
          </cell>
          <cell r="G188">
            <v>0</v>
          </cell>
          <cell r="J188">
            <v>0</v>
          </cell>
          <cell r="L188">
            <v>0</v>
          </cell>
        </row>
        <row r="189">
          <cell r="C189">
            <v>0</v>
          </cell>
          <cell r="D189">
            <v>0</v>
          </cell>
          <cell r="F189">
            <v>0</v>
          </cell>
          <cell r="G189">
            <v>6334</v>
          </cell>
          <cell r="J189">
            <v>0</v>
          </cell>
          <cell r="L189">
            <v>6334</v>
          </cell>
        </row>
        <row r="190">
          <cell r="C190">
            <v>-8969.99</v>
          </cell>
          <cell r="D190">
            <v>-5072.53</v>
          </cell>
          <cell r="E190">
            <v>5072.53</v>
          </cell>
          <cell r="F190">
            <v>0</v>
          </cell>
          <cell r="G190">
            <v>-3820</v>
          </cell>
          <cell r="J190">
            <v>0</v>
          </cell>
          <cell r="L190">
            <v>-3820</v>
          </cell>
        </row>
        <row r="191">
          <cell r="C191">
            <v>0</v>
          </cell>
          <cell r="D191">
            <v>0</v>
          </cell>
          <cell r="F191">
            <v>0</v>
          </cell>
          <cell r="G191">
            <v>0</v>
          </cell>
          <cell r="J191">
            <v>0</v>
          </cell>
          <cell r="L191">
            <v>0</v>
          </cell>
        </row>
        <row r="192">
          <cell r="C192">
            <v>2640844.4600000023</v>
          </cell>
          <cell r="D192">
            <v>1488932.9599999997</v>
          </cell>
          <cell r="E192">
            <v>-16846.849999999329</v>
          </cell>
          <cell r="F192">
            <v>1472086.110000001</v>
          </cell>
          <cell r="G192">
            <v>449062.69000000076</v>
          </cell>
          <cell r="I192">
            <v>111613.9</v>
          </cell>
          <cell r="J192">
            <v>1583700.0100000014</v>
          </cell>
          <cell r="L192">
            <v>416121.69000000076</v>
          </cell>
        </row>
        <row r="193">
          <cell r="C193">
            <v>117789.41</v>
          </cell>
          <cell r="D193">
            <v>66675.740000000005</v>
          </cell>
          <cell r="E193">
            <v>65316.66</v>
          </cell>
          <cell r="F193">
            <v>131992.4</v>
          </cell>
          <cell r="G193">
            <v>33934.29</v>
          </cell>
          <cell r="I193">
            <v>0</v>
          </cell>
          <cell r="J193">
            <v>131992.4</v>
          </cell>
          <cell r="L193">
            <v>33934.29</v>
          </cell>
        </row>
        <row r="194">
          <cell r="C194">
            <v>0</v>
          </cell>
          <cell r="D194">
            <v>0</v>
          </cell>
          <cell r="F194">
            <v>0</v>
          </cell>
          <cell r="G194">
            <v>0</v>
          </cell>
          <cell r="J194">
            <v>0</v>
          </cell>
          <cell r="L194">
            <v>0</v>
          </cell>
        </row>
        <row r="195">
          <cell r="C195">
            <v>0</v>
          </cell>
          <cell r="D195">
            <v>0</v>
          </cell>
          <cell r="F195">
            <v>0</v>
          </cell>
          <cell r="G195">
            <v>0</v>
          </cell>
          <cell r="J195">
            <v>0</v>
          </cell>
          <cell r="L195">
            <v>0</v>
          </cell>
        </row>
        <row r="196">
          <cell r="C196">
            <v>0</v>
          </cell>
          <cell r="D196">
            <v>0</v>
          </cell>
          <cell r="F196">
            <v>0</v>
          </cell>
          <cell r="G196">
            <v>0</v>
          </cell>
          <cell r="J196">
            <v>0</v>
          </cell>
          <cell r="L196">
            <v>0</v>
          </cell>
        </row>
        <row r="197">
          <cell r="C197">
            <v>0</v>
          </cell>
          <cell r="D197">
            <v>0</v>
          </cell>
          <cell r="F197">
            <v>0</v>
          </cell>
          <cell r="G197">
            <v>0</v>
          </cell>
          <cell r="J197">
            <v>0</v>
          </cell>
          <cell r="L197">
            <v>0</v>
          </cell>
        </row>
        <row r="198">
          <cell r="C198">
            <v>115136.52</v>
          </cell>
          <cell r="D198">
            <v>65209.61</v>
          </cell>
          <cell r="F198">
            <v>65209.61</v>
          </cell>
          <cell r="G198">
            <v>36.28</v>
          </cell>
          <cell r="J198">
            <v>65209.61</v>
          </cell>
          <cell r="L198">
            <v>36.28</v>
          </cell>
        </row>
        <row r="199">
          <cell r="C199">
            <v>0</v>
          </cell>
          <cell r="D199">
            <v>0</v>
          </cell>
          <cell r="F199">
            <v>0</v>
          </cell>
          <cell r="G199">
            <v>0</v>
          </cell>
          <cell r="J199">
            <v>0</v>
          </cell>
          <cell r="L199">
            <v>0</v>
          </cell>
        </row>
        <row r="200">
          <cell r="C200">
            <v>0</v>
          </cell>
          <cell r="D200">
            <v>0</v>
          </cell>
          <cell r="E200">
            <v>65316.66</v>
          </cell>
          <cell r="F200">
            <v>65316.66</v>
          </cell>
          <cell r="G200">
            <v>0</v>
          </cell>
          <cell r="J200">
            <v>65316.66</v>
          </cell>
          <cell r="L200">
            <v>0</v>
          </cell>
        </row>
        <row r="201">
          <cell r="C201">
            <v>0</v>
          </cell>
          <cell r="D201">
            <v>0</v>
          </cell>
          <cell r="F201">
            <v>0</v>
          </cell>
          <cell r="G201">
            <v>0</v>
          </cell>
          <cell r="J201">
            <v>0</v>
          </cell>
          <cell r="L201">
            <v>0</v>
          </cell>
        </row>
        <row r="202">
          <cell r="C202">
            <v>0</v>
          </cell>
          <cell r="D202">
            <v>0</v>
          </cell>
          <cell r="F202">
            <v>0</v>
          </cell>
          <cell r="G202">
            <v>0</v>
          </cell>
          <cell r="J202">
            <v>0</v>
          </cell>
          <cell r="L202">
            <v>0</v>
          </cell>
        </row>
        <row r="203">
          <cell r="C203">
            <v>0</v>
          </cell>
          <cell r="D203">
            <v>0</v>
          </cell>
          <cell r="F203">
            <v>0</v>
          </cell>
          <cell r="G203">
            <v>0</v>
          </cell>
          <cell r="J203">
            <v>0</v>
          </cell>
          <cell r="L203">
            <v>0</v>
          </cell>
        </row>
        <row r="204">
          <cell r="C204">
            <v>2652.8900000000003</v>
          </cell>
          <cell r="D204">
            <v>1466.1299999999999</v>
          </cell>
          <cell r="F204">
            <v>1466.1299999999999</v>
          </cell>
          <cell r="G204">
            <v>33898.01</v>
          </cell>
          <cell r="J204">
            <v>1466.1299999999999</v>
          </cell>
          <cell r="L204">
            <v>33898.01</v>
          </cell>
        </row>
        <row r="205">
          <cell r="C205">
            <v>-137623.36000000002</v>
          </cell>
          <cell r="D205">
            <v>-76805.22</v>
          </cell>
          <cell r="E205">
            <v>0</v>
          </cell>
          <cell r="F205">
            <v>-76805.22</v>
          </cell>
          <cell r="G205">
            <v>-1553443.8</v>
          </cell>
          <cell r="I205">
            <v>-35411.5</v>
          </cell>
          <cell r="J205">
            <v>-112216.72</v>
          </cell>
          <cell r="L205">
            <v>-1573746.8</v>
          </cell>
        </row>
        <row r="206">
          <cell r="C206">
            <v>-561.91999999999996</v>
          </cell>
          <cell r="D206">
            <v>-316.41000000000003</v>
          </cell>
          <cell r="F206">
            <v>-316.41000000000003</v>
          </cell>
          <cell r="G206">
            <v>0</v>
          </cell>
          <cell r="J206">
            <v>-316.41000000000003</v>
          </cell>
          <cell r="L206">
            <v>0</v>
          </cell>
        </row>
        <row r="207">
          <cell r="C207">
            <v>0</v>
          </cell>
          <cell r="D207">
            <v>0</v>
          </cell>
          <cell r="F207">
            <v>0</v>
          </cell>
          <cell r="G207">
            <v>0</v>
          </cell>
          <cell r="J207">
            <v>0</v>
          </cell>
          <cell r="L207">
            <v>0</v>
          </cell>
        </row>
        <row r="208">
          <cell r="C208">
            <v>0</v>
          </cell>
          <cell r="D208">
            <v>0</v>
          </cell>
          <cell r="F208">
            <v>0</v>
          </cell>
          <cell r="G208">
            <v>0</v>
          </cell>
          <cell r="J208">
            <v>0</v>
          </cell>
          <cell r="L208">
            <v>0</v>
          </cell>
        </row>
        <row r="209">
          <cell r="C209">
            <v>0</v>
          </cell>
          <cell r="D209">
            <v>0</v>
          </cell>
          <cell r="F209">
            <v>0</v>
          </cell>
          <cell r="G209">
            <v>0</v>
          </cell>
          <cell r="J209">
            <v>0</v>
          </cell>
          <cell r="L209">
            <v>0</v>
          </cell>
        </row>
        <row r="210">
          <cell r="C210">
            <v>0</v>
          </cell>
          <cell r="D210">
            <v>0</v>
          </cell>
          <cell r="F210">
            <v>0</v>
          </cell>
          <cell r="G210">
            <v>0</v>
          </cell>
          <cell r="J210">
            <v>0</v>
          </cell>
          <cell r="L210">
            <v>0</v>
          </cell>
        </row>
        <row r="211">
          <cell r="C211">
            <v>0</v>
          </cell>
          <cell r="D211">
            <v>0</v>
          </cell>
          <cell r="F211">
            <v>0</v>
          </cell>
          <cell r="G211">
            <v>0</v>
          </cell>
          <cell r="J211">
            <v>0</v>
          </cell>
          <cell r="L211">
            <v>0</v>
          </cell>
        </row>
        <row r="212">
          <cell r="C212">
            <v>0</v>
          </cell>
          <cell r="D212">
            <v>0</v>
          </cell>
          <cell r="F212">
            <v>0</v>
          </cell>
          <cell r="G212">
            <v>-1504673.83</v>
          </cell>
          <cell r="J212">
            <v>0</v>
          </cell>
          <cell r="L212">
            <v>-1504673.83</v>
          </cell>
        </row>
        <row r="213">
          <cell r="C213">
            <v>-6.28</v>
          </cell>
          <cell r="D213">
            <v>-3.47</v>
          </cell>
          <cell r="F213">
            <v>-3.47</v>
          </cell>
          <cell r="G213">
            <v>0</v>
          </cell>
          <cell r="J213">
            <v>-3.47</v>
          </cell>
          <cell r="L213">
            <v>0</v>
          </cell>
        </row>
        <row r="214">
          <cell r="C214">
            <v>0</v>
          </cell>
          <cell r="D214">
            <v>0</v>
          </cell>
          <cell r="F214">
            <v>0</v>
          </cell>
          <cell r="G214">
            <v>0</v>
          </cell>
          <cell r="J214">
            <v>0</v>
          </cell>
          <cell r="L214">
            <v>0</v>
          </cell>
        </row>
        <row r="215">
          <cell r="C215">
            <v>0</v>
          </cell>
          <cell r="D215">
            <v>0</v>
          </cell>
          <cell r="F215">
            <v>0</v>
          </cell>
          <cell r="G215">
            <v>0</v>
          </cell>
          <cell r="J215">
            <v>0</v>
          </cell>
          <cell r="L215">
            <v>0</v>
          </cell>
        </row>
        <row r="216">
          <cell r="C216">
            <v>0</v>
          </cell>
          <cell r="D216">
            <v>0</v>
          </cell>
          <cell r="F216">
            <v>0</v>
          </cell>
          <cell r="G216">
            <v>0</v>
          </cell>
          <cell r="J216">
            <v>0</v>
          </cell>
          <cell r="L216">
            <v>0</v>
          </cell>
        </row>
        <row r="217">
          <cell r="C217">
            <v>0</v>
          </cell>
          <cell r="D217">
            <v>0</v>
          </cell>
          <cell r="F217">
            <v>0</v>
          </cell>
          <cell r="G217">
            <v>0</v>
          </cell>
          <cell r="J217">
            <v>0</v>
          </cell>
          <cell r="L217">
            <v>0</v>
          </cell>
        </row>
        <row r="218">
          <cell r="C218">
            <v>0</v>
          </cell>
          <cell r="D218">
            <v>0</v>
          </cell>
          <cell r="F218">
            <v>0</v>
          </cell>
          <cell r="G218">
            <v>0</v>
          </cell>
          <cell r="J218">
            <v>0</v>
          </cell>
          <cell r="L218">
            <v>0</v>
          </cell>
        </row>
        <row r="219">
          <cell r="C219">
            <v>-137055.16</v>
          </cell>
          <cell r="D219">
            <v>-76485.34</v>
          </cell>
          <cell r="F219">
            <v>-76485.34</v>
          </cell>
          <cell r="G219">
            <v>-48769.97</v>
          </cell>
          <cell r="H219" t="str">
            <v>A4.4.3</v>
          </cell>
          <cell r="I219">
            <v>-35411.5</v>
          </cell>
          <cell r="J219">
            <v>-111896.84</v>
          </cell>
          <cell r="L219">
            <v>-69072.97</v>
          </cell>
        </row>
        <row r="220">
          <cell r="C220">
            <v>-32126.12</v>
          </cell>
          <cell r="D220">
            <v>-19239.330000000002</v>
          </cell>
          <cell r="E220">
            <v>-123567.67000000001</v>
          </cell>
          <cell r="F220">
            <v>-142807</v>
          </cell>
          <cell r="G220">
            <v>312822</v>
          </cell>
          <cell r="I220">
            <v>800</v>
          </cell>
          <cell r="J220">
            <v>-142007</v>
          </cell>
          <cell r="L220">
            <v>211822</v>
          </cell>
        </row>
        <row r="221">
          <cell r="C221">
            <v>-32055.5</v>
          </cell>
          <cell r="D221">
            <v>-19200.18</v>
          </cell>
          <cell r="E221">
            <v>19200.18</v>
          </cell>
          <cell r="F221">
            <v>0</v>
          </cell>
          <cell r="G221">
            <v>312822</v>
          </cell>
          <cell r="J221">
            <v>0</v>
          </cell>
          <cell r="L221">
            <v>312822</v>
          </cell>
        </row>
        <row r="222">
          <cell r="C222">
            <v>0</v>
          </cell>
          <cell r="D222">
            <v>0</v>
          </cell>
          <cell r="F222">
            <v>0</v>
          </cell>
          <cell r="G222">
            <v>0</v>
          </cell>
          <cell r="J222">
            <v>0</v>
          </cell>
          <cell r="L222">
            <v>0</v>
          </cell>
        </row>
        <row r="223">
          <cell r="C223">
            <v>0</v>
          </cell>
          <cell r="D223">
            <v>0</v>
          </cell>
          <cell r="F223">
            <v>0</v>
          </cell>
          <cell r="G223">
            <v>0</v>
          </cell>
          <cell r="H223" t="str">
            <v>A4.4.3</v>
          </cell>
          <cell r="I223">
            <v>800</v>
          </cell>
          <cell r="J223">
            <v>800</v>
          </cell>
          <cell r="L223">
            <v>0</v>
          </cell>
        </row>
        <row r="224">
          <cell r="C224">
            <v>-70.62</v>
          </cell>
          <cell r="D224">
            <v>-39.15</v>
          </cell>
          <cell r="E224">
            <v>-142767.85</v>
          </cell>
          <cell r="F224">
            <v>-142807</v>
          </cell>
          <cell r="G224">
            <v>0</v>
          </cell>
          <cell r="J224">
            <v>-142807</v>
          </cell>
          <cell r="L224">
            <v>0</v>
          </cell>
        </row>
        <row r="225">
          <cell r="C225">
            <v>0</v>
          </cell>
          <cell r="D225">
            <v>0</v>
          </cell>
          <cell r="F225">
            <v>0</v>
          </cell>
          <cell r="G225">
            <v>0</v>
          </cell>
          <cell r="J225">
            <v>0</v>
          </cell>
          <cell r="L225">
            <v>0</v>
          </cell>
        </row>
        <row r="226">
          <cell r="C226">
            <v>0</v>
          </cell>
          <cell r="D226">
            <v>0</v>
          </cell>
          <cell r="F226">
            <v>0</v>
          </cell>
          <cell r="G226">
            <v>0</v>
          </cell>
          <cell r="J226">
            <v>0</v>
          </cell>
          <cell r="L226">
            <v>-101000</v>
          </cell>
        </row>
        <row r="227">
          <cell r="C227">
            <v>0</v>
          </cell>
          <cell r="D227">
            <v>0</v>
          </cell>
          <cell r="E227">
            <v>0</v>
          </cell>
          <cell r="F227">
            <v>0</v>
          </cell>
          <cell r="G227">
            <v>0</v>
          </cell>
          <cell r="I227">
            <v>0</v>
          </cell>
          <cell r="J227">
            <v>0</v>
          </cell>
          <cell r="L227">
            <v>0</v>
          </cell>
        </row>
        <row r="228">
          <cell r="C228">
            <v>0</v>
          </cell>
          <cell r="D228">
            <v>0</v>
          </cell>
          <cell r="F228">
            <v>0</v>
          </cell>
          <cell r="G228">
            <v>0</v>
          </cell>
          <cell r="J228">
            <v>0</v>
          </cell>
          <cell r="L228">
            <v>0</v>
          </cell>
        </row>
        <row r="229">
          <cell r="C229">
            <v>0</v>
          </cell>
          <cell r="D229">
            <v>0</v>
          </cell>
          <cell r="F229">
            <v>0</v>
          </cell>
          <cell r="G229">
            <v>0</v>
          </cell>
          <cell r="J229">
            <v>0</v>
          </cell>
          <cell r="L229">
            <v>0</v>
          </cell>
        </row>
        <row r="230">
          <cell r="C230">
            <v>0</v>
          </cell>
          <cell r="D230">
            <v>0</v>
          </cell>
          <cell r="F230">
            <v>0</v>
          </cell>
          <cell r="G230">
            <v>0</v>
          </cell>
          <cell r="J230">
            <v>0</v>
          </cell>
          <cell r="L230">
            <v>0</v>
          </cell>
        </row>
        <row r="231">
          <cell r="C231">
            <v>0</v>
          </cell>
          <cell r="D231">
            <v>0</v>
          </cell>
          <cell r="F231">
            <v>0</v>
          </cell>
          <cell r="G231">
            <v>0</v>
          </cell>
          <cell r="J231">
            <v>0</v>
          </cell>
          <cell r="L231">
            <v>0</v>
          </cell>
        </row>
        <row r="232">
          <cell r="C232">
            <v>2588884.3900000025</v>
          </cell>
          <cell r="D232">
            <v>1459564.1499999997</v>
          </cell>
          <cell r="E232">
            <v>-75097.859999999346</v>
          </cell>
          <cell r="F232">
            <v>1384466.290000001</v>
          </cell>
          <cell r="G232">
            <v>-757624.81999999937</v>
          </cell>
          <cell r="I232">
            <v>77002.399999999994</v>
          </cell>
          <cell r="J232">
            <v>1461468.6900000013</v>
          </cell>
          <cell r="L232">
            <v>-911868.81999999937</v>
          </cell>
        </row>
        <row r="233">
          <cell r="J233">
            <v>0</v>
          </cell>
          <cell r="L233">
            <v>0</v>
          </cell>
        </row>
        <row r="234">
          <cell r="C234">
            <v>-918357.33000000007</v>
          </cell>
          <cell r="D234">
            <v>-517652.06</v>
          </cell>
          <cell r="E234">
            <v>9795.3300000000163</v>
          </cell>
          <cell r="F234">
            <v>-507856.73</v>
          </cell>
          <cell r="G234">
            <v>-423457.46</v>
          </cell>
          <cell r="I234">
            <v>-25981</v>
          </cell>
          <cell r="J234">
            <v>-533837.73</v>
          </cell>
          <cell r="L234">
            <v>-394752.46</v>
          </cell>
        </row>
        <row r="235">
          <cell r="C235">
            <v>-918357.33000000007</v>
          </cell>
          <cell r="D235">
            <v>-517652.06</v>
          </cell>
          <cell r="E235">
            <v>9795.3300000000163</v>
          </cell>
          <cell r="F235">
            <v>-507856.73</v>
          </cell>
          <cell r="G235">
            <v>-423457.46</v>
          </cell>
          <cell r="J235">
            <v>-507856.73</v>
          </cell>
          <cell r="L235">
            <v>-423457.46</v>
          </cell>
        </row>
        <row r="236">
          <cell r="C236">
            <v>0</v>
          </cell>
          <cell r="D236">
            <v>0</v>
          </cell>
          <cell r="F236">
            <v>0</v>
          </cell>
          <cell r="G236">
            <v>0</v>
          </cell>
          <cell r="H236" t="str">
            <v>A4.4.3</v>
          </cell>
          <cell r="I236">
            <v>-25981</v>
          </cell>
          <cell r="J236">
            <v>-25981</v>
          </cell>
          <cell r="L236">
            <v>28705</v>
          </cell>
        </row>
        <row r="237">
          <cell r="J237">
            <v>0</v>
          </cell>
          <cell r="L237">
            <v>0</v>
          </cell>
        </row>
        <row r="238">
          <cell r="C238">
            <v>0</v>
          </cell>
          <cell r="D238">
            <v>0</v>
          </cell>
          <cell r="E238">
            <v>0</v>
          </cell>
          <cell r="F238">
            <v>0</v>
          </cell>
          <cell r="G238">
            <v>0</v>
          </cell>
          <cell r="I238">
            <v>0</v>
          </cell>
          <cell r="J238">
            <v>0</v>
          </cell>
          <cell r="L238">
            <v>0</v>
          </cell>
        </row>
      </sheetData>
      <sheetData sheetId="1">
        <row r="5">
          <cell r="C5">
            <v>18036444.380000003</v>
          </cell>
        </row>
      </sheetData>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6-SEAOIL"/>
      <sheetName val="A4_6_SEAOIL"/>
      <sheetName val="A4.4-MARFLEX"/>
      <sheetName val="A4_6-SEAOIL"/>
      <sheetName val="Dados"/>
      <sheetName val="Codificação"/>
      <sheetName val="A4.2-FLEXIBRAS"/>
      <sheetName val="Outstanding"/>
      <sheetName val="A4_4-MARFLEX"/>
      <sheetName val="A4_2-FLEXIBRAS"/>
      <sheetName val="A4_6-SEAOIL1"/>
      <sheetName val="A4_4-MARFLEX1"/>
      <sheetName val="A4_2-FLEXIBRAS1"/>
      <sheetName val="LT_011011"/>
      <sheetName val="LT_12131415"/>
      <sheetName val="A4_6-SEAOIL2"/>
      <sheetName val="A4_4-MARFLEX2"/>
      <sheetName val="A4_2-FLEXIBRAS2"/>
      <sheetName val="A4_6-SEAOIL3"/>
      <sheetName val="N"/>
    </sheetNames>
    <sheetDataSet>
      <sheetData sheetId="0" refreshError="1">
        <row r="5">
          <cell r="C5">
            <v>0</v>
          </cell>
          <cell r="D5">
            <v>2430870.08</v>
          </cell>
          <cell r="E5">
            <v>0</v>
          </cell>
          <cell r="F5">
            <v>2430870.08</v>
          </cell>
          <cell r="G5">
            <v>2355812.0300000003</v>
          </cell>
          <cell r="H5">
            <v>0</v>
          </cell>
          <cell r="I5">
            <v>2430870.08</v>
          </cell>
          <cell r="J5" t="str">
            <v>A4 consolidado</v>
          </cell>
          <cell r="K5">
            <v>2355812.0300000003</v>
          </cell>
        </row>
        <row r="6">
          <cell r="C6">
            <v>0</v>
          </cell>
          <cell r="D6">
            <v>752813.21</v>
          </cell>
          <cell r="E6">
            <v>0</v>
          </cell>
          <cell r="F6">
            <v>752813.21</v>
          </cell>
          <cell r="G6">
            <v>677755.16</v>
          </cell>
          <cell r="H6">
            <v>0</v>
          </cell>
          <cell r="I6">
            <v>752813.21</v>
          </cell>
          <cell r="K6">
            <v>677755.16</v>
          </cell>
        </row>
        <row r="7">
          <cell r="C7">
            <v>0</v>
          </cell>
          <cell r="D7">
            <v>679736.44</v>
          </cell>
          <cell r="E7">
            <v>0</v>
          </cell>
          <cell r="F7">
            <v>679736.44</v>
          </cell>
          <cell r="G7">
            <v>677755.16</v>
          </cell>
          <cell r="H7">
            <v>0</v>
          </cell>
          <cell r="I7">
            <v>679736.44</v>
          </cell>
          <cell r="K7">
            <v>677755.16</v>
          </cell>
        </row>
        <row r="8">
          <cell r="D8">
            <v>0</v>
          </cell>
          <cell r="F8">
            <v>0</v>
          </cell>
          <cell r="G8">
            <v>677755.16</v>
          </cell>
          <cell r="I8">
            <v>0</v>
          </cell>
          <cell r="K8">
            <v>677755.16</v>
          </cell>
        </row>
        <row r="9">
          <cell r="D9">
            <v>0</v>
          </cell>
          <cell r="F9">
            <v>0</v>
          </cell>
          <cell r="G9">
            <v>0</v>
          </cell>
          <cell r="I9">
            <v>0</v>
          </cell>
          <cell r="K9">
            <v>0</v>
          </cell>
        </row>
        <row r="10">
          <cell r="D10">
            <v>679736.44</v>
          </cell>
          <cell r="F10">
            <v>679736.44</v>
          </cell>
          <cell r="G10">
            <v>0</v>
          </cell>
          <cell r="I10">
            <v>679736.44</v>
          </cell>
          <cell r="K10">
            <v>0</v>
          </cell>
        </row>
        <row r="11">
          <cell r="D11">
            <v>0</v>
          </cell>
          <cell r="F11">
            <v>0</v>
          </cell>
          <cell r="G11">
            <v>0</v>
          </cell>
          <cell r="I11">
            <v>0</v>
          </cell>
          <cell r="K11">
            <v>0</v>
          </cell>
        </row>
        <row r="12">
          <cell r="C12">
            <v>0</v>
          </cell>
          <cell r="D12">
            <v>73076.77</v>
          </cell>
          <cell r="E12">
            <v>0</v>
          </cell>
          <cell r="F12">
            <v>73076.77</v>
          </cell>
          <cell r="G12">
            <v>0</v>
          </cell>
          <cell r="H12">
            <v>0</v>
          </cell>
          <cell r="I12">
            <v>73076.77</v>
          </cell>
          <cell r="K12">
            <v>0</v>
          </cell>
        </row>
        <row r="13">
          <cell r="D13">
            <v>73076.77</v>
          </cell>
          <cell r="F13">
            <v>73076.77</v>
          </cell>
          <cell r="G13">
            <v>0</v>
          </cell>
          <cell r="I13">
            <v>73076.77</v>
          </cell>
          <cell r="K13">
            <v>0</v>
          </cell>
        </row>
        <row r="14">
          <cell r="D14">
            <v>0</v>
          </cell>
          <cell r="F14">
            <v>0</v>
          </cell>
          <cell r="G14">
            <v>0</v>
          </cell>
          <cell r="I14">
            <v>0</v>
          </cell>
          <cell r="K14">
            <v>0</v>
          </cell>
        </row>
        <row r="15">
          <cell r="C15">
            <v>0</v>
          </cell>
          <cell r="D15">
            <v>0</v>
          </cell>
          <cell r="E15">
            <v>0</v>
          </cell>
          <cell r="F15">
            <v>0</v>
          </cell>
          <cell r="G15">
            <v>0</v>
          </cell>
          <cell r="H15">
            <v>0</v>
          </cell>
          <cell r="I15">
            <v>0</v>
          </cell>
          <cell r="K15">
            <v>0</v>
          </cell>
        </row>
        <row r="16">
          <cell r="D16">
            <v>0</v>
          </cell>
          <cell r="F16">
            <v>0</v>
          </cell>
          <cell r="G16">
            <v>0</v>
          </cell>
          <cell r="I16">
            <v>0</v>
          </cell>
          <cell r="K16">
            <v>0</v>
          </cell>
        </row>
        <row r="17">
          <cell r="D17">
            <v>0</v>
          </cell>
          <cell r="F17">
            <v>0</v>
          </cell>
          <cell r="G17">
            <v>0</v>
          </cell>
          <cell r="I17">
            <v>0</v>
          </cell>
          <cell r="K17">
            <v>0</v>
          </cell>
        </row>
        <row r="18">
          <cell r="D18">
            <v>0</v>
          </cell>
          <cell r="F18">
            <v>0</v>
          </cell>
          <cell r="G18">
            <v>0</v>
          </cell>
          <cell r="I18">
            <v>0</v>
          </cell>
          <cell r="K18">
            <v>0</v>
          </cell>
        </row>
        <row r="19">
          <cell r="D19">
            <v>0</v>
          </cell>
          <cell r="F19">
            <v>0</v>
          </cell>
          <cell r="G19">
            <v>0</v>
          </cell>
          <cell r="I19">
            <v>0</v>
          </cell>
          <cell r="K19">
            <v>0</v>
          </cell>
        </row>
        <row r="20">
          <cell r="C20">
            <v>0</v>
          </cell>
          <cell r="D20">
            <v>0</v>
          </cell>
          <cell r="E20">
            <v>0</v>
          </cell>
          <cell r="F20">
            <v>0</v>
          </cell>
          <cell r="G20">
            <v>0</v>
          </cell>
          <cell r="H20">
            <v>0</v>
          </cell>
          <cell r="I20">
            <v>0</v>
          </cell>
          <cell r="K20">
            <v>0</v>
          </cell>
        </row>
        <row r="21">
          <cell r="D21">
            <v>0</v>
          </cell>
          <cell r="F21">
            <v>0</v>
          </cell>
          <cell r="G21">
            <v>0</v>
          </cell>
          <cell r="I21">
            <v>0</v>
          </cell>
          <cell r="K21">
            <v>0</v>
          </cell>
        </row>
        <row r="22">
          <cell r="D22">
            <v>0</v>
          </cell>
          <cell r="F22">
            <v>0</v>
          </cell>
          <cell r="G22">
            <v>0</v>
          </cell>
          <cell r="I22">
            <v>0</v>
          </cell>
          <cell r="K22">
            <v>0</v>
          </cell>
        </row>
        <row r="23">
          <cell r="D23">
            <v>0</v>
          </cell>
          <cell r="F23">
            <v>0</v>
          </cell>
          <cell r="G23">
            <v>0</v>
          </cell>
          <cell r="I23">
            <v>0</v>
          </cell>
          <cell r="K23">
            <v>0</v>
          </cell>
        </row>
        <row r="24">
          <cell r="D24">
            <v>0</v>
          </cell>
          <cell r="F24">
            <v>0</v>
          </cell>
          <cell r="G24">
            <v>0</v>
          </cell>
          <cell r="I24">
            <v>0</v>
          </cell>
          <cell r="K24">
            <v>0</v>
          </cell>
        </row>
        <row r="25">
          <cell r="D25">
            <v>0</v>
          </cell>
          <cell r="F25">
            <v>0</v>
          </cell>
          <cell r="G25">
            <v>0</v>
          </cell>
          <cell r="I25">
            <v>0</v>
          </cell>
          <cell r="K25">
            <v>0</v>
          </cell>
        </row>
        <row r="26">
          <cell r="D26">
            <v>0</v>
          </cell>
          <cell r="F26">
            <v>0</v>
          </cell>
          <cell r="G26">
            <v>0</v>
          </cell>
          <cell r="I26">
            <v>0</v>
          </cell>
          <cell r="K26">
            <v>0</v>
          </cell>
        </row>
        <row r="27">
          <cell r="D27">
            <v>0</v>
          </cell>
          <cell r="F27">
            <v>0</v>
          </cell>
          <cell r="G27">
            <v>0</v>
          </cell>
          <cell r="I27">
            <v>0</v>
          </cell>
          <cell r="K27">
            <v>0</v>
          </cell>
        </row>
        <row r="28">
          <cell r="D28">
            <v>0</v>
          </cell>
          <cell r="F28">
            <v>0</v>
          </cell>
          <cell r="G28">
            <v>0</v>
          </cell>
          <cell r="I28">
            <v>0</v>
          </cell>
          <cell r="K28">
            <v>0</v>
          </cell>
        </row>
        <row r="29">
          <cell r="C29">
            <v>0</v>
          </cell>
          <cell r="D29">
            <v>0</v>
          </cell>
          <cell r="E29">
            <v>0</v>
          </cell>
          <cell r="F29">
            <v>0</v>
          </cell>
          <cell r="G29">
            <v>0</v>
          </cell>
          <cell r="H29">
            <v>0</v>
          </cell>
          <cell r="I29">
            <v>0</v>
          </cell>
          <cell r="K29">
            <v>0</v>
          </cell>
        </row>
        <row r="30">
          <cell r="D30">
            <v>0</v>
          </cell>
          <cell r="F30">
            <v>0</v>
          </cell>
          <cell r="G30">
            <v>0</v>
          </cell>
          <cell r="I30">
            <v>0</v>
          </cell>
          <cell r="K30">
            <v>0</v>
          </cell>
        </row>
        <row r="31">
          <cell r="D31">
            <v>0</v>
          </cell>
          <cell r="F31">
            <v>0</v>
          </cell>
          <cell r="G31">
            <v>0</v>
          </cell>
          <cell r="I31">
            <v>0</v>
          </cell>
          <cell r="K31">
            <v>0</v>
          </cell>
        </row>
        <row r="32">
          <cell r="D32">
            <v>0</v>
          </cell>
          <cell r="F32">
            <v>0</v>
          </cell>
          <cell r="G32">
            <v>0</v>
          </cell>
          <cell r="I32">
            <v>0</v>
          </cell>
          <cell r="K32">
            <v>0</v>
          </cell>
        </row>
        <row r="33">
          <cell r="D33">
            <v>0</v>
          </cell>
          <cell r="F33">
            <v>0</v>
          </cell>
          <cell r="G33">
            <v>0</v>
          </cell>
          <cell r="I33">
            <v>0</v>
          </cell>
          <cell r="K33">
            <v>0</v>
          </cell>
        </row>
        <row r="34">
          <cell r="D34">
            <v>0</v>
          </cell>
          <cell r="F34">
            <v>0</v>
          </cell>
          <cell r="G34">
            <v>0</v>
          </cell>
          <cell r="I34">
            <v>0</v>
          </cell>
          <cell r="K34">
            <v>0</v>
          </cell>
        </row>
        <row r="35">
          <cell r="C35">
            <v>0</v>
          </cell>
          <cell r="D35">
            <v>0</v>
          </cell>
          <cell r="E35">
            <v>0</v>
          </cell>
          <cell r="F35">
            <v>0</v>
          </cell>
          <cell r="G35">
            <v>0</v>
          </cell>
          <cell r="H35">
            <v>0</v>
          </cell>
          <cell r="I35">
            <v>0</v>
          </cell>
          <cell r="K35">
            <v>0</v>
          </cell>
        </row>
        <row r="36">
          <cell r="D36">
            <v>0</v>
          </cell>
          <cell r="F36">
            <v>0</v>
          </cell>
          <cell r="G36">
            <v>0</v>
          </cell>
          <cell r="I36">
            <v>0</v>
          </cell>
          <cell r="K36">
            <v>0</v>
          </cell>
        </row>
        <row r="37">
          <cell r="D37">
            <v>0</v>
          </cell>
          <cell r="F37">
            <v>0</v>
          </cell>
          <cell r="G37">
            <v>0</v>
          </cell>
          <cell r="I37">
            <v>0</v>
          </cell>
          <cell r="K37">
            <v>0</v>
          </cell>
        </row>
        <row r="38">
          <cell r="D38">
            <v>0</v>
          </cell>
          <cell r="F38">
            <v>0</v>
          </cell>
          <cell r="G38">
            <v>0</v>
          </cell>
          <cell r="I38">
            <v>0</v>
          </cell>
          <cell r="K38">
            <v>0</v>
          </cell>
        </row>
        <row r="39">
          <cell r="D39">
            <v>0</v>
          </cell>
          <cell r="F39">
            <v>0</v>
          </cell>
          <cell r="G39">
            <v>0</v>
          </cell>
          <cell r="I39">
            <v>0</v>
          </cell>
          <cell r="K39">
            <v>0</v>
          </cell>
        </row>
        <row r="40">
          <cell r="D40">
            <v>0</v>
          </cell>
          <cell r="F40">
            <v>0</v>
          </cell>
          <cell r="G40">
            <v>0</v>
          </cell>
          <cell r="I40">
            <v>0</v>
          </cell>
          <cell r="K40">
            <v>0</v>
          </cell>
        </row>
        <row r="41">
          <cell r="D41">
            <v>0</v>
          </cell>
          <cell r="F41">
            <v>0</v>
          </cell>
          <cell r="G41">
            <v>0</v>
          </cell>
          <cell r="I41">
            <v>0</v>
          </cell>
          <cell r="K41">
            <v>0</v>
          </cell>
        </row>
        <row r="42">
          <cell r="D42">
            <v>0</v>
          </cell>
          <cell r="F42">
            <v>0</v>
          </cell>
          <cell r="G42">
            <v>0</v>
          </cell>
          <cell r="I42">
            <v>0</v>
          </cell>
          <cell r="K42">
            <v>0</v>
          </cell>
        </row>
        <row r="43">
          <cell r="D43">
            <v>0</v>
          </cell>
          <cell r="F43">
            <v>0</v>
          </cell>
          <cell r="G43">
            <v>0</v>
          </cell>
          <cell r="I43">
            <v>0</v>
          </cell>
          <cell r="K43">
            <v>0</v>
          </cell>
        </row>
        <row r="44">
          <cell r="D44">
            <v>0</v>
          </cell>
          <cell r="F44">
            <v>0</v>
          </cell>
          <cell r="G44">
            <v>0</v>
          </cell>
          <cell r="I44">
            <v>0</v>
          </cell>
          <cell r="K44">
            <v>0</v>
          </cell>
        </row>
        <row r="45">
          <cell r="C45">
            <v>0</v>
          </cell>
          <cell r="D45">
            <v>1678056.87</v>
          </cell>
          <cell r="E45">
            <v>0</v>
          </cell>
          <cell r="F45">
            <v>1678056.87</v>
          </cell>
          <cell r="G45">
            <v>1678056.87</v>
          </cell>
          <cell r="H45">
            <v>0</v>
          </cell>
          <cell r="I45">
            <v>1678056.87</v>
          </cell>
          <cell r="K45">
            <v>1678056.87</v>
          </cell>
        </row>
        <row r="46">
          <cell r="C46">
            <v>0</v>
          </cell>
          <cell r="D46">
            <v>0</v>
          </cell>
          <cell r="E46">
            <v>0</v>
          </cell>
          <cell r="F46">
            <v>0</v>
          </cell>
          <cell r="G46">
            <v>0</v>
          </cell>
          <cell r="H46">
            <v>0</v>
          </cell>
          <cell r="I46">
            <v>0</v>
          </cell>
          <cell r="K46">
            <v>0</v>
          </cell>
        </row>
        <row r="47">
          <cell r="D47">
            <v>0</v>
          </cell>
          <cell r="F47">
            <v>0</v>
          </cell>
          <cell r="G47">
            <v>0</v>
          </cell>
          <cell r="I47">
            <v>0</v>
          </cell>
          <cell r="K47">
            <v>0</v>
          </cell>
        </row>
        <row r="48">
          <cell r="D48">
            <v>0</v>
          </cell>
          <cell r="F48">
            <v>0</v>
          </cell>
          <cell r="G48">
            <v>0</v>
          </cell>
          <cell r="I48">
            <v>0</v>
          </cell>
          <cell r="K48">
            <v>0</v>
          </cell>
        </row>
        <row r="49">
          <cell r="D49">
            <v>0</v>
          </cell>
          <cell r="F49">
            <v>0</v>
          </cell>
          <cell r="G49">
            <v>0</v>
          </cell>
          <cell r="I49">
            <v>0</v>
          </cell>
          <cell r="K49">
            <v>0</v>
          </cell>
        </row>
        <row r="50">
          <cell r="D50">
            <v>0</v>
          </cell>
          <cell r="F50">
            <v>0</v>
          </cell>
          <cell r="G50">
            <v>0</v>
          </cell>
          <cell r="I50">
            <v>0</v>
          </cell>
          <cell r="K50">
            <v>0</v>
          </cell>
        </row>
        <row r="51">
          <cell r="D51">
            <v>0</v>
          </cell>
          <cell r="F51">
            <v>0</v>
          </cell>
          <cell r="G51">
            <v>0</v>
          </cell>
          <cell r="I51">
            <v>0</v>
          </cell>
          <cell r="K51">
            <v>0</v>
          </cell>
        </row>
        <row r="52">
          <cell r="D52">
            <v>0</v>
          </cell>
          <cell r="F52">
            <v>0</v>
          </cell>
          <cell r="G52">
            <v>0</v>
          </cell>
          <cell r="I52">
            <v>0</v>
          </cell>
          <cell r="K52">
            <v>0</v>
          </cell>
        </row>
        <row r="53">
          <cell r="C53">
            <v>0</v>
          </cell>
          <cell r="D53">
            <v>1678056.87</v>
          </cell>
          <cell r="E53">
            <v>0</v>
          </cell>
          <cell r="F53">
            <v>1678056.87</v>
          </cell>
          <cell r="G53">
            <v>1678056.87</v>
          </cell>
          <cell r="H53">
            <v>0</v>
          </cell>
          <cell r="I53">
            <v>1678056.87</v>
          </cell>
          <cell r="K53">
            <v>1678056.87</v>
          </cell>
        </row>
        <row r="54">
          <cell r="C54">
            <v>0</v>
          </cell>
          <cell r="D54">
            <v>1678056.87</v>
          </cell>
          <cell r="E54">
            <v>0</v>
          </cell>
          <cell r="F54">
            <v>1678056.87</v>
          </cell>
          <cell r="G54">
            <v>1678056.87</v>
          </cell>
          <cell r="H54">
            <v>0</v>
          </cell>
          <cell r="I54">
            <v>1678056.87</v>
          </cell>
          <cell r="K54">
            <v>1678056.87</v>
          </cell>
        </row>
        <row r="55">
          <cell r="D55">
            <v>0</v>
          </cell>
          <cell r="F55">
            <v>0</v>
          </cell>
          <cell r="G55">
            <v>0</v>
          </cell>
          <cell r="I55">
            <v>0</v>
          </cell>
          <cell r="K55">
            <v>0</v>
          </cell>
        </row>
        <row r="56">
          <cell r="D56">
            <v>1678056.87</v>
          </cell>
          <cell r="F56">
            <v>1678056.87</v>
          </cell>
          <cell r="G56">
            <v>1678056.87</v>
          </cell>
          <cell r="I56">
            <v>1678056.87</v>
          </cell>
          <cell r="K56">
            <v>1678056.87</v>
          </cell>
        </row>
        <row r="57">
          <cell r="D57">
            <v>0</v>
          </cell>
          <cell r="F57">
            <v>0</v>
          </cell>
          <cell r="G57">
            <v>0</v>
          </cell>
          <cell r="I57">
            <v>0</v>
          </cell>
          <cell r="K57">
            <v>0</v>
          </cell>
        </row>
        <row r="58">
          <cell r="D58">
            <v>0</v>
          </cell>
          <cell r="F58">
            <v>0</v>
          </cell>
          <cell r="G58">
            <v>0</v>
          </cell>
          <cell r="I58">
            <v>0</v>
          </cell>
          <cell r="K58">
            <v>0</v>
          </cell>
        </row>
        <row r="59">
          <cell r="D59">
            <v>0</v>
          </cell>
          <cell r="F59">
            <v>0</v>
          </cell>
          <cell r="H59">
            <v>0</v>
          </cell>
          <cell r="I59">
            <v>0</v>
          </cell>
          <cell r="K59">
            <v>0</v>
          </cell>
        </row>
        <row r="60">
          <cell r="D60">
            <v>0</v>
          </cell>
          <cell r="F60">
            <v>0</v>
          </cell>
          <cell r="G60">
            <v>0</v>
          </cell>
          <cell r="I60">
            <v>0</v>
          </cell>
          <cell r="K60">
            <v>0</v>
          </cell>
        </row>
        <row r="61">
          <cell r="D61">
            <v>0</v>
          </cell>
          <cell r="F61">
            <v>0</v>
          </cell>
          <cell r="G61">
            <v>0</v>
          </cell>
          <cell r="I61">
            <v>0</v>
          </cell>
          <cell r="K61">
            <v>0</v>
          </cell>
        </row>
        <row r="62">
          <cell r="D62">
            <v>0</v>
          </cell>
          <cell r="F62">
            <v>0</v>
          </cell>
          <cell r="G62">
            <v>0</v>
          </cell>
          <cell r="I62">
            <v>0</v>
          </cell>
          <cell r="K62">
            <v>0</v>
          </cell>
        </row>
        <row r="63">
          <cell r="D63">
            <v>0</v>
          </cell>
          <cell r="F63">
            <v>0</v>
          </cell>
          <cell r="G63">
            <v>0</v>
          </cell>
          <cell r="I63">
            <v>0</v>
          </cell>
          <cell r="K63">
            <v>0</v>
          </cell>
        </row>
        <row r="64">
          <cell r="C64">
            <v>0</v>
          </cell>
          <cell r="D64">
            <v>0</v>
          </cell>
          <cell r="E64">
            <v>0</v>
          </cell>
          <cell r="F64">
            <v>0</v>
          </cell>
          <cell r="G64">
            <v>0</v>
          </cell>
          <cell r="H64">
            <v>0</v>
          </cell>
          <cell r="I64">
            <v>0</v>
          </cell>
          <cell r="K64">
            <v>0</v>
          </cell>
        </row>
        <row r="65">
          <cell r="D65">
            <v>0</v>
          </cell>
          <cell r="F65">
            <v>0</v>
          </cell>
          <cell r="G65">
            <v>0</v>
          </cell>
          <cell r="I65">
            <v>0</v>
          </cell>
          <cell r="K65">
            <v>0</v>
          </cell>
        </row>
        <row r="66">
          <cell r="D66">
            <v>0</v>
          </cell>
          <cell r="F66">
            <v>0</v>
          </cell>
          <cell r="G66">
            <v>0</v>
          </cell>
          <cell r="I66">
            <v>0</v>
          </cell>
          <cell r="K66">
            <v>0</v>
          </cell>
        </row>
        <row r="67">
          <cell r="D67">
            <v>0</v>
          </cell>
          <cell r="F67">
            <v>0</v>
          </cell>
          <cell r="G67">
            <v>0</v>
          </cell>
          <cell r="I67">
            <v>0</v>
          </cell>
          <cell r="K67">
            <v>0</v>
          </cell>
        </row>
        <row r="68">
          <cell r="D68">
            <v>0</v>
          </cell>
          <cell r="F68">
            <v>0</v>
          </cell>
          <cell r="G68">
            <v>0</v>
          </cell>
          <cell r="I68">
            <v>0</v>
          </cell>
          <cell r="K68">
            <v>0</v>
          </cell>
        </row>
        <row r="69">
          <cell r="D69">
            <v>0</v>
          </cell>
          <cell r="F69">
            <v>0</v>
          </cell>
          <cell r="G69">
            <v>0</v>
          </cell>
          <cell r="I69">
            <v>0</v>
          </cell>
          <cell r="K69">
            <v>0</v>
          </cell>
        </row>
        <row r="70">
          <cell r="D70">
            <v>0</v>
          </cell>
          <cell r="F70">
            <v>0</v>
          </cell>
          <cell r="G70">
            <v>0</v>
          </cell>
          <cell r="I70">
            <v>0</v>
          </cell>
          <cell r="K70">
            <v>0</v>
          </cell>
        </row>
        <row r="71">
          <cell r="D71">
            <v>0</v>
          </cell>
          <cell r="F71">
            <v>0</v>
          </cell>
          <cell r="G71">
            <v>0</v>
          </cell>
          <cell r="I71">
            <v>0</v>
          </cell>
          <cell r="K71">
            <v>0</v>
          </cell>
        </row>
        <row r="72">
          <cell r="C72">
            <v>0</v>
          </cell>
          <cell r="D72">
            <v>0</v>
          </cell>
          <cell r="E72">
            <v>0</v>
          </cell>
          <cell r="F72">
            <v>0</v>
          </cell>
          <cell r="G72">
            <v>0</v>
          </cell>
          <cell r="H72">
            <v>0</v>
          </cell>
          <cell r="I72">
            <v>0</v>
          </cell>
          <cell r="K72">
            <v>0</v>
          </cell>
        </row>
        <row r="73">
          <cell r="C73">
            <v>0</v>
          </cell>
          <cell r="D73">
            <v>350000</v>
          </cell>
          <cell r="E73">
            <v>0</v>
          </cell>
          <cell r="F73">
            <v>350000</v>
          </cell>
          <cell r="G73">
            <v>350000</v>
          </cell>
          <cell r="H73">
            <v>0</v>
          </cell>
          <cell r="I73">
            <v>350000</v>
          </cell>
          <cell r="K73">
            <v>350000</v>
          </cell>
        </row>
        <row r="74">
          <cell r="D74">
            <v>0</v>
          </cell>
          <cell r="F74">
            <v>0</v>
          </cell>
          <cell r="G74">
            <v>0</v>
          </cell>
          <cell r="I74">
            <v>0</v>
          </cell>
          <cell r="K74">
            <v>0</v>
          </cell>
        </row>
        <row r="75">
          <cell r="D75">
            <v>0</v>
          </cell>
          <cell r="F75">
            <v>0</v>
          </cell>
          <cell r="G75">
            <v>0</v>
          </cell>
          <cell r="I75">
            <v>0</v>
          </cell>
          <cell r="K75">
            <v>0</v>
          </cell>
        </row>
        <row r="76">
          <cell r="D76">
            <v>0</v>
          </cell>
          <cell r="F76">
            <v>0</v>
          </cell>
          <cell r="G76">
            <v>0</v>
          </cell>
          <cell r="I76">
            <v>0</v>
          </cell>
          <cell r="K76">
            <v>0</v>
          </cell>
        </row>
        <row r="77">
          <cell r="D77">
            <v>350000</v>
          </cell>
          <cell r="F77">
            <v>350000</v>
          </cell>
          <cell r="G77">
            <v>350000</v>
          </cell>
          <cell r="I77">
            <v>350000</v>
          </cell>
          <cell r="K77">
            <v>350000</v>
          </cell>
        </row>
        <row r="78">
          <cell r="D78">
            <v>0</v>
          </cell>
          <cell r="F78">
            <v>0</v>
          </cell>
          <cell r="G78">
            <v>0</v>
          </cell>
          <cell r="I78">
            <v>0</v>
          </cell>
          <cell r="K78">
            <v>0</v>
          </cell>
        </row>
        <row r="79">
          <cell r="D79">
            <v>0</v>
          </cell>
          <cell r="F79">
            <v>0</v>
          </cell>
          <cell r="G79">
            <v>0</v>
          </cell>
          <cell r="I79">
            <v>0</v>
          </cell>
          <cell r="K79">
            <v>0</v>
          </cell>
        </row>
        <row r="80">
          <cell r="D80">
            <v>0</v>
          </cell>
          <cell r="F80">
            <v>0</v>
          </cell>
          <cell r="G80">
            <v>0</v>
          </cell>
          <cell r="I80">
            <v>0</v>
          </cell>
          <cell r="K80">
            <v>0</v>
          </cell>
        </row>
        <row r="81">
          <cell r="C81">
            <v>0</v>
          </cell>
          <cell r="D81">
            <v>350000</v>
          </cell>
          <cell r="E81">
            <v>0</v>
          </cell>
          <cell r="F81">
            <v>350000</v>
          </cell>
          <cell r="G81">
            <v>350000</v>
          </cell>
          <cell r="H81">
            <v>0</v>
          </cell>
          <cell r="I81">
            <v>350000</v>
          </cell>
          <cell r="K81">
            <v>350000</v>
          </cell>
        </row>
        <row r="82">
          <cell r="D82">
            <v>0</v>
          </cell>
          <cell r="F82">
            <v>0</v>
          </cell>
          <cell r="G82">
            <v>0</v>
          </cell>
          <cell r="I82">
            <v>0</v>
          </cell>
          <cell r="K82">
            <v>0</v>
          </cell>
        </row>
        <row r="83">
          <cell r="D83">
            <v>0</v>
          </cell>
          <cell r="F83">
            <v>0</v>
          </cell>
          <cell r="G83">
            <v>0</v>
          </cell>
          <cell r="I83">
            <v>0</v>
          </cell>
          <cell r="K83">
            <v>0</v>
          </cell>
        </row>
        <row r="84">
          <cell r="D84">
            <v>350000</v>
          </cell>
          <cell r="F84">
            <v>350000</v>
          </cell>
          <cell r="G84">
            <v>350000</v>
          </cell>
          <cell r="I84">
            <v>350000</v>
          </cell>
          <cell r="K84">
            <v>350000</v>
          </cell>
        </row>
        <row r="85">
          <cell r="D85">
            <v>0</v>
          </cell>
          <cell r="F85">
            <v>0</v>
          </cell>
          <cell r="G85">
            <v>0</v>
          </cell>
          <cell r="I85">
            <v>0</v>
          </cell>
          <cell r="K85">
            <v>0</v>
          </cell>
        </row>
        <row r="86">
          <cell r="D86">
            <v>0</v>
          </cell>
          <cell r="F86">
            <v>0</v>
          </cell>
          <cell r="G86">
            <v>0</v>
          </cell>
          <cell r="I86">
            <v>0</v>
          </cell>
          <cell r="K86">
            <v>0</v>
          </cell>
        </row>
        <row r="87">
          <cell r="D87">
            <v>0</v>
          </cell>
          <cell r="F87">
            <v>0</v>
          </cell>
          <cell r="G87">
            <v>0</v>
          </cell>
          <cell r="I87">
            <v>0</v>
          </cell>
          <cell r="K87">
            <v>0</v>
          </cell>
        </row>
        <row r="88">
          <cell r="C88">
            <v>0</v>
          </cell>
          <cell r="D88">
            <v>0</v>
          </cell>
          <cell r="E88">
            <v>0</v>
          </cell>
          <cell r="F88">
            <v>0</v>
          </cell>
          <cell r="G88">
            <v>0</v>
          </cell>
          <cell r="H88">
            <v>0</v>
          </cell>
          <cell r="I88">
            <v>0</v>
          </cell>
          <cell r="K88">
            <v>0</v>
          </cell>
        </row>
        <row r="89">
          <cell r="C89">
            <v>0</v>
          </cell>
          <cell r="D89">
            <v>0</v>
          </cell>
          <cell r="E89">
            <v>0</v>
          </cell>
          <cell r="F89">
            <v>0</v>
          </cell>
          <cell r="G89">
            <v>0</v>
          </cell>
          <cell r="H89">
            <v>0</v>
          </cell>
          <cell r="I89">
            <v>0</v>
          </cell>
          <cell r="K89">
            <v>0</v>
          </cell>
        </row>
        <row r="90">
          <cell r="D90">
            <v>0</v>
          </cell>
          <cell r="F90">
            <v>0</v>
          </cell>
          <cell r="G90">
            <v>0</v>
          </cell>
          <cell r="I90">
            <v>0</v>
          </cell>
          <cell r="K90">
            <v>0</v>
          </cell>
        </row>
        <row r="91">
          <cell r="D91">
            <v>0</v>
          </cell>
          <cell r="F91">
            <v>0</v>
          </cell>
          <cell r="G91">
            <v>0</v>
          </cell>
          <cell r="I91">
            <v>0</v>
          </cell>
          <cell r="K91">
            <v>0</v>
          </cell>
        </row>
        <row r="92">
          <cell r="C92">
            <v>0</v>
          </cell>
          <cell r="D92">
            <v>0</v>
          </cell>
          <cell r="E92">
            <v>0</v>
          </cell>
          <cell r="F92">
            <v>0</v>
          </cell>
          <cell r="G92">
            <v>0</v>
          </cell>
          <cell r="H92">
            <v>0</v>
          </cell>
          <cell r="I92">
            <v>0</v>
          </cell>
          <cell r="K92">
            <v>0</v>
          </cell>
        </row>
        <row r="93">
          <cell r="D93">
            <v>0</v>
          </cell>
          <cell r="F93">
            <v>0</v>
          </cell>
          <cell r="G93">
            <v>0</v>
          </cell>
          <cell r="I93">
            <v>0</v>
          </cell>
          <cell r="K93">
            <v>0</v>
          </cell>
        </row>
        <row r="94">
          <cell r="D94">
            <v>0</v>
          </cell>
          <cell r="F94">
            <v>0</v>
          </cell>
          <cell r="G94">
            <v>0</v>
          </cell>
          <cell r="I94">
            <v>0</v>
          </cell>
          <cell r="K94">
            <v>0</v>
          </cell>
        </row>
        <row r="96">
          <cell r="C96">
            <v>0</v>
          </cell>
          <cell r="D96">
            <v>2430870.08</v>
          </cell>
          <cell r="E96">
            <v>0</v>
          </cell>
          <cell r="F96">
            <v>2430870.08</v>
          </cell>
          <cell r="G96">
            <v>2355812.0300000003</v>
          </cell>
          <cell r="H96">
            <v>0</v>
          </cell>
          <cell r="I96">
            <v>2430870.08</v>
          </cell>
          <cell r="K96">
            <v>2355811.87</v>
          </cell>
        </row>
        <row r="97">
          <cell r="C97">
            <v>0</v>
          </cell>
          <cell r="D97">
            <v>39835.660000000003</v>
          </cell>
          <cell r="E97">
            <v>0</v>
          </cell>
          <cell r="F97">
            <v>39835.660000000003</v>
          </cell>
          <cell r="G97">
            <v>29703.97</v>
          </cell>
          <cell r="H97">
            <v>0</v>
          </cell>
          <cell r="I97">
            <v>39835.660000000003</v>
          </cell>
          <cell r="K97">
            <v>29703.97</v>
          </cell>
        </row>
        <row r="98">
          <cell r="C98">
            <v>0</v>
          </cell>
          <cell r="D98">
            <v>0</v>
          </cell>
          <cell r="E98">
            <v>0</v>
          </cell>
          <cell r="F98">
            <v>0</v>
          </cell>
          <cell r="G98">
            <v>0</v>
          </cell>
          <cell r="H98">
            <v>0</v>
          </cell>
          <cell r="I98">
            <v>0</v>
          </cell>
          <cell r="K98">
            <v>0</v>
          </cell>
        </row>
        <row r="99">
          <cell r="C99">
            <v>0</v>
          </cell>
          <cell r="D99">
            <v>0</v>
          </cell>
          <cell r="E99">
            <v>0</v>
          </cell>
          <cell r="F99">
            <v>0</v>
          </cell>
          <cell r="G99">
            <v>0</v>
          </cell>
          <cell r="H99">
            <v>0</v>
          </cell>
          <cell r="I99">
            <v>0</v>
          </cell>
          <cell r="K99">
            <v>0</v>
          </cell>
        </row>
        <row r="100">
          <cell r="C100">
            <v>0</v>
          </cell>
          <cell r="D100">
            <v>10131.69</v>
          </cell>
          <cell r="F100">
            <v>10131.69</v>
          </cell>
          <cell r="G100">
            <v>0</v>
          </cell>
          <cell r="I100">
            <v>10131.69</v>
          </cell>
          <cell r="K100">
            <v>0</v>
          </cell>
        </row>
        <row r="101">
          <cell r="C101">
            <v>0</v>
          </cell>
          <cell r="D101">
            <v>0</v>
          </cell>
          <cell r="E101">
            <v>0</v>
          </cell>
          <cell r="F101">
            <v>0</v>
          </cell>
          <cell r="G101">
            <v>0</v>
          </cell>
          <cell r="H101">
            <v>0</v>
          </cell>
          <cell r="I101">
            <v>0</v>
          </cell>
          <cell r="K101">
            <v>0</v>
          </cell>
        </row>
        <row r="102">
          <cell r="D102">
            <v>0</v>
          </cell>
          <cell r="F102">
            <v>0</v>
          </cell>
          <cell r="G102">
            <v>0</v>
          </cell>
          <cell r="I102">
            <v>0</v>
          </cell>
          <cell r="K102">
            <v>0</v>
          </cell>
        </row>
        <row r="103">
          <cell r="D103">
            <v>0</v>
          </cell>
          <cell r="F103">
            <v>0</v>
          </cell>
          <cell r="G103">
            <v>0</v>
          </cell>
          <cell r="I103">
            <v>0</v>
          </cell>
          <cell r="K103">
            <v>0</v>
          </cell>
        </row>
        <row r="104">
          <cell r="D104">
            <v>0</v>
          </cell>
          <cell r="F104">
            <v>0</v>
          </cell>
          <cell r="G104">
            <v>0</v>
          </cell>
          <cell r="I104">
            <v>0</v>
          </cell>
          <cell r="K104">
            <v>0</v>
          </cell>
        </row>
        <row r="105">
          <cell r="C105">
            <v>0</v>
          </cell>
          <cell r="D105">
            <v>0</v>
          </cell>
          <cell r="E105">
            <v>0</v>
          </cell>
          <cell r="F105">
            <v>0</v>
          </cell>
          <cell r="G105">
            <v>0</v>
          </cell>
          <cell r="H105">
            <v>0</v>
          </cell>
          <cell r="I105">
            <v>0</v>
          </cell>
          <cell r="K105">
            <v>0</v>
          </cell>
        </row>
        <row r="106">
          <cell r="D106">
            <v>0</v>
          </cell>
          <cell r="F106">
            <v>0</v>
          </cell>
          <cell r="G106">
            <v>0</v>
          </cell>
          <cell r="I106">
            <v>0</v>
          </cell>
          <cell r="K106">
            <v>0</v>
          </cell>
        </row>
        <row r="107">
          <cell r="D107">
            <v>0</v>
          </cell>
          <cell r="F107">
            <v>0</v>
          </cell>
          <cell r="G107">
            <v>0</v>
          </cell>
          <cell r="I107">
            <v>0</v>
          </cell>
          <cell r="K107">
            <v>0</v>
          </cell>
        </row>
        <row r="108">
          <cell r="D108">
            <v>0</v>
          </cell>
          <cell r="F108">
            <v>0</v>
          </cell>
          <cell r="G108">
            <v>0</v>
          </cell>
          <cell r="I108">
            <v>0</v>
          </cell>
          <cell r="K108">
            <v>0</v>
          </cell>
        </row>
        <row r="109">
          <cell r="D109">
            <v>0</v>
          </cell>
          <cell r="F109">
            <v>0</v>
          </cell>
          <cell r="G109">
            <v>0</v>
          </cell>
          <cell r="I109">
            <v>0</v>
          </cell>
          <cell r="K109">
            <v>0</v>
          </cell>
        </row>
        <row r="110">
          <cell r="C110">
            <v>0</v>
          </cell>
          <cell r="D110">
            <v>29703.97</v>
          </cell>
          <cell r="E110">
            <v>0</v>
          </cell>
          <cell r="F110">
            <v>29703.97</v>
          </cell>
          <cell r="G110">
            <v>29703.97</v>
          </cell>
          <cell r="H110">
            <v>0</v>
          </cell>
          <cell r="I110">
            <v>29703.97</v>
          </cell>
          <cell r="K110">
            <v>29703.97</v>
          </cell>
        </row>
        <row r="111">
          <cell r="D111">
            <v>0</v>
          </cell>
          <cell r="F111">
            <v>0</v>
          </cell>
          <cell r="G111">
            <v>0</v>
          </cell>
          <cell r="I111">
            <v>0</v>
          </cell>
          <cell r="K111">
            <v>0</v>
          </cell>
        </row>
        <row r="112">
          <cell r="D112">
            <v>0</v>
          </cell>
          <cell r="F112">
            <v>0</v>
          </cell>
          <cell r="G112">
            <v>0</v>
          </cell>
          <cell r="I112">
            <v>0</v>
          </cell>
          <cell r="K112">
            <v>0</v>
          </cell>
        </row>
        <row r="113">
          <cell r="D113">
            <v>29703.97</v>
          </cell>
          <cell r="F113">
            <v>29703.97</v>
          </cell>
          <cell r="G113">
            <v>29703.97</v>
          </cell>
          <cell r="I113">
            <v>29703.97</v>
          </cell>
          <cell r="K113">
            <v>29703.97</v>
          </cell>
        </row>
        <row r="114">
          <cell r="D114">
            <v>0</v>
          </cell>
          <cell r="F114">
            <v>0</v>
          </cell>
          <cell r="G114">
            <v>0</v>
          </cell>
          <cell r="I114">
            <v>0</v>
          </cell>
          <cell r="K114">
            <v>0</v>
          </cell>
        </row>
        <row r="115">
          <cell r="D115">
            <v>0</v>
          </cell>
          <cell r="F115">
            <v>0</v>
          </cell>
          <cell r="G115">
            <v>0</v>
          </cell>
          <cell r="I115">
            <v>0</v>
          </cell>
          <cell r="K115">
            <v>0</v>
          </cell>
        </row>
        <row r="116">
          <cell r="D116">
            <v>0</v>
          </cell>
          <cell r="F116">
            <v>0</v>
          </cell>
          <cell r="G116">
            <v>0</v>
          </cell>
          <cell r="I116">
            <v>0</v>
          </cell>
          <cell r="K116">
            <v>0</v>
          </cell>
        </row>
        <row r="117">
          <cell r="C117">
            <v>0</v>
          </cell>
          <cell r="D117">
            <v>0</v>
          </cell>
          <cell r="E117">
            <v>0</v>
          </cell>
          <cell r="F117">
            <v>0</v>
          </cell>
          <cell r="G117">
            <v>0</v>
          </cell>
          <cell r="H117">
            <v>0</v>
          </cell>
          <cell r="I117">
            <v>0</v>
          </cell>
          <cell r="K117">
            <v>0</v>
          </cell>
        </row>
        <row r="118">
          <cell r="C118">
            <v>0</v>
          </cell>
          <cell r="D118">
            <v>0</v>
          </cell>
          <cell r="E118">
            <v>0</v>
          </cell>
          <cell r="F118">
            <v>0</v>
          </cell>
          <cell r="G118">
            <v>0</v>
          </cell>
          <cell r="I118">
            <v>0</v>
          </cell>
          <cell r="K118">
            <v>0</v>
          </cell>
        </row>
        <row r="119">
          <cell r="C119">
            <v>0</v>
          </cell>
          <cell r="D119">
            <v>0</v>
          </cell>
          <cell r="E119">
            <v>0</v>
          </cell>
          <cell r="F119">
            <v>0</v>
          </cell>
          <cell r="G119">
            <v>0</v>
          </cell>
          <cell r="H119">
            <v>0</v>
          </cell>
          <cell r="I119">
            <v>0</v>
          </cell>
          <cell r="K119">
            <v>0</v>
          </cell>
        </row>
        <row r="120">
          <cell r="D120">
            <v>0</v>
          </cell>
          <cell r="F120">
            <v>0</v>
          </cell>
          <cell r="G120">
            <v>0</v>
          </cell>
          <cell r="I120">
            <v>0</v>
          </cell>
          <cell r="K120">
            <v>0</v>
          </cell>
        </row>
        <row r="121">
          <cell r="D121">
            <v>0</v>
          </cell>
          <cell r="F121">
            <v>0</v>
          </cell>
          <cell r="G121">
            <v>0</v>
          </cell>
          <cell r="I121">
            <v>0</v>
          </cell>
          <cell r="K121">
            <v>0</v>
          </cell>
        </row>
        <row r="122">
          <cell r="D122">
            <v>0</v>
          </cell>
          <cell r="F122">
            <v>0</v>
          </cell>
          <cell r="G122">
            <v>0</v>
          </cell>
          <cell r="I122">
            <v>0</v>
          </cell>
          <cell r="K122">
            <v>0</v>
          </cell>
        </row>
        <row r="123">
          <cell r="D123">
            <v>0</v>
          </cell>
          <cell r="F123">
            <v>0</v>
          </cell>
          <cell r="G123">
            <v>0</v>
          </cell>
          <cell r="I123">
            <v>0</v>
          </cell>
          <cell r="K123">
            <v>0</v>
          </cell>
        </row>
        <row r="124">
          <cell r="D124">
            <v>0</v>
          </cell>
          <cell r="F124">
            <v>0</v>
          </cell>
          <cell r="G124">
            <v>0</v>
          </cell>
          <cell r="I124">
            <v>0</v>
          </cell>
          <cell r="K124">
            <v>0</v>
          </cell>
        </row>
        <row r="125">
          <cell r="D125">
            <v>0</v>
          </cell>
          <cell r="F125">
            <v>0</v>
          </cell>
          <cell r="G125">
            <v>0</v>
          </cell>
          <cell r="I125">
            <v>0</v>
          </cell>
          <cell r="K125">
            <v>0</v>
          </cell>
        </row>
        <row r="126">
          <cell r="C126">
            <v>0</v>
          </cell>
          <cell r="D126">
            <v>0</v>
          </cell>
          <cell r="E126">
            <v>0</v>
          </cell>
          <cell r="F126">
            <v>0</v>
          </cell>
          <cell r="G126">
            <v>0</v>
          </cell>
          <cell r="H126">
            <v>0</v>
          </cell>
          <cell r="I126">
            <v>0</v>
          </cell>
          <cell r="K126">
            <v>0</v>
          </cell>
        </row>
        <row r="127">
          <cell r="D127">
            <v>0</v>
          </cell>
          <cell r="F127">
            <v>0</v>
          </cell>
          <cell r="G127">
            <v>0</v>
          </cell>
          <cell r="I127">
            <v>0</v>
          </cell>
          <cell r="K127">
            <v>0</v>
          </cell>
        </row>
        <row r="128">
          <cell r="D128">
            <v>0</v>
          </cell>
          <cell r="F128">
            <v>0</v>
          </cell>
          <cell r="G128">
            <v>0</v>
          </cell>
          <cell r="I128">
            <v>0</v>
          </cell>
          <cell r="K128">
            <v>0</v>
          </cell>
        </row>
        <row r="129">
          <cell r="D129">
            <v>0</v>
          </cell>
          <cell r="F129">
            <v>0</v>
          </cell>
          <cell r="G129">
            <v>0</v>
          </cell>
          <cell r="I129">
            <v>0</v>
          </cell>
          <cell r="K129">
            <v>0</v>
          </cell>
        </row>
        <row r="130">
          <cell r="D130">
            <v>0</v>
          </cell>
          <cell r="F130">
            <v>0</v>
          </cell>
          <cell r="G130">
            <v>0</v>
          </cell>
          <cell r="I130">
            <v>0</v>
          </cell>
          <cell r="K130">
            <v>0</v>
          </cell>
        </row>
        <row r="131">
          <cell r="D131">
            <v>0</v>
          </cell>
          <cell r="F131">
            <v>0</v>
          </cell>
          <cell r="G131">
            <v>0</v>
          </cell>
          <cell r="I131">
            <v>0</v>
          </cell>
          <cell r="K131">
            <v>0</v>
          </cell>
        </row>
        <row r="132">
          <cell r="D132">
            <v>0</v>
          </cell>
          <cell r="F132">
            <v>0</v>
          </cell>
          <cell r="G132">
            <v>0</v>
          </cell>
          <cell r="I132">
            <v>0</v>
          </cell>
          <cell r="K132">
            <v>0</v>
          </cell>
        </row>
        <row r="133">
          <cell r="C133">
            <v>0</v>
          </cell>
          <cell r="D133">
            <v>0</v>
          </cell>
          <cell r="E133">
            <v>0</v>
          </cell>
          <cell r="F133">
            <v>0</v>
          </cell>
          <cell r="G133">
            <v>0</v>
          </cell>
          <cell r="H133">
            <v>0</v>
          </cell>
          <cell r="I133">
            <v>0</v>
          </cell>
          <cell r="K133">
            <v>0</v>
          </cell>
        </row>
        <row r="134">
          <cell r="C134">
            <v>0</v>
          </cell>
          <cell r="D134">
            <v>2391034.42</v>
          </cell>
          <cell r="E134">
            <v>0</v>
          </cell>
          <cell r="F134">
            <v>2391034.42</v>
          </cell>
          <cell r="G134">
            <v>2326108.06</v>
          </cell>
          <cell r="H134">
            <v>0</v>
          </cell>
          <cell r="I134">
            <v>2391034.42</v>
          </cell>
          <cell r="K134">
            <v>2326107.9</v>
          </cell>
        </row>
        <row r="135">
          <cell r="C135">
            <v>0</v>
          </cell>
          <cell r="D135">
            <v>2326108.06</v>
          </cell>
          <cell r="E135">
            <v>0</v>
          </cell>
          <cell r="F135">
            <v>2326108.06</v>
          </cell>
          <cell r="G135">
            <v>2254269.2000000002</v>
          </cell>
          <cell r="H135">
            <v>0</v>
          </cell>
          <cell r="I135">
            <v>2326108.06</v>
          </cell>
          <cell r="K135">
            <v>2139666.04</v>
          </cell>
        </row>
        <row r="136">
          <cell r="D136">
            <v>50000</v>
          </cell>
          <cell r="F136">
            <v>50000</v>
          </cell>
          <cell r="G136">
            <v>50000</v>
          </cell>
          <cell r="I136">
            <v>50000</v>
          </cell>
          <cell r="K136">
            <v>50000</v>
          </cell>
        </row>
        <row r="137">
          <cell r="D137">
            <v>0</v>
          </cell>
          <cell r="F137">
            <v>0</v>
          </cell>
          <cell r="G137">
            <v>0</v>
          </cell>
          <cell r="I137">
            <v>0</v>
          </cell>
          <cell r="K137">
            <v>0</v>
          </cell>
        </row>
        <row r="138">
          <cell r="D138">
            <v>0</v>
          </cell>
          <cell r="F138">
            <v>0</v>
          </cell>
          <cell r="G138">
            <v>0</v>
          </cell>
          <cell r="I138">
            <v>0</v>
          </cell>
          <cell r="K138">
            <v>0</v>
          </cell>
        </row>
        <row r="139">
          <cell r="D139">
            <v>0</v>
          </cell>
          <cell r="F139">
            <v>0</v>
          </cell>
          <cell r="G139">
            <v>0</v>
          </cell>
          <cell r="I139">
            <v>0</v>
          </cell>
          <cell r="K139">
            <v>0</v>
          </cell>
        </row>
        <row r="140">
          <cell r="D140">
            <v>0</v>
          </cell>
          <cell r="F140">
            <v>0</v>
          </cell>
          <cell r="G140">
            <v>0</v>
          </cell>
          <cell r="I140">
            <v>0</v>
          </cell>
          <cell r="K140">
            <v>0</v>
          </cell>
        </row>
        <row r="141">
          <cell r="D141">
            <v>0</v>
          </cell>
          <cell r="F141">
            <v>0</v>
          </cell>
          <cell r="G141">
            <v>0</v>
          </cell>
          <cell r="I141">
            <v>0</v>
          </cell>
          <cell r="K141">
            <v>0</v>
          </cell>
        </row>
        <row r="142">
          <cell r="D142">
            <v>0</v>
          </cell>
          <cell r="F142">
            <v>0</v>
          </cell>
          <cell r="G142">
            <v>0</v>
          </cell>
          <cell r="I142">
            <v>0</v>
          </cell>
          <cell r="K142">
            <v>0</v>
          </cell>
        </row>
        <row r="143">
          <cell r="D143">
            <v>0</v>
          </cell>
          <cell r="F143">
            <v>0</v>
          </cell>
          <cell r="G143">
            <v>0</v>
          </cell>
          <cell r="I143">
            <v>0</v>
          </cell>
          <cell r="K143">
            <v>0</v>
          </cell>
        </row>
        <row r="144">
          <cell r="D144">
            <v>0</v>
          </cell>
          <cell r="F144">
            <v>0</v>
          </cell>
          <cell r="G144">
            <v>0</v>
          </cell>
          <cell r="I144">
            <v>0</v>
          </cell>
          <cell r="K144">
            <v>0</v>
          </cell>
        </row>
        <row r="145">
          <cell r="D145">
            <v>2276108.06</v>
          </cell>
          <cell r="F145">
            <v>2276108.06</v>
          </cell>
          <cell r="G145">
            <v>2204269.2000000002</v>
          </cell>
          <cell r="I145">
            <v>2276108.06</v>
          </cell>
          <cell r="K145">
            <v>2089666.04</v>
          </cell>
        </row>
        <row r="146">
          <cell r="D146">
            <v>0</v>
          </cell>
          <cell r="F146">
            <v>0</v>
          </cell>
          <cell r="G146">
            <v>0</v>
          </cell>
          <cell r="I146">
            <v>0</v>
          </cell>
          <cell r="K146">
            <v>0</v>
          </cell>
        </row>
        <row r="147">
          <cell r="D147">
            <v>0</v>
          </cell>
          <cell r="F147">
            <v>0</v>
          </cell>
          <cell r="G147">
            <v>0</v>
          </cell>
          <cell r="I147">
            <v>0</v>
          </cell>
          <cell r="K147">
            <v>0</v>
          </cell>
        </row>
        <row r="148">
          <cell r="D148">
            <v>0</v>
          </cell>
          <cell r="F148">
            <v>0</v>
          </cell>
          <cell r="G148">
            <v>0</v>
          </cell>
          <cell r="I148">
            <v>0</v>
          </cell>
          <cell r="K148">
            <v>0</v>
          </cell>
        </row>
        <row r="149">
          <cell r="C149">
            <v>0</v>
          </cell>
          <cell r="D149">
            <v>64926.36</v>
          </cell>
          <cell r="E149">
            <v>0</v>
          </cell>
          <cell r="F149">
            <v>64926.36</v>
          </cell>
          <cell r="G149">
            <v>71838.86</v>
          </cell>
          <cell r="H149">
            <v>0</v>
          </cell>
          <cell r="I149">
            <v>64926.36</v>
          </cell>
          <cell r="K149">
            <v>186441.86</v>
          </cell>
        </row>
        <row r="151">
          <cell r="C151">
            <v>0</v>
          </cell>
          <cell r="D151">
            <v>64926.36</v>
          </cell>
          <cell r="E151">
            <v>0</v>
          </cell>
          <cell r="F151">
            <v>64926.36</v>
          </cell>
          <cell r="G151">
            <v>71838.86</v>
          </cell>
          <cell r="H151">
            <v>0</v>
          </cell>
          <cell r="I151">
            <v>64926.36</v>
          </cell>
          <cell r="K151">
            <v>186442.02000000002</v>
          </cell>
        </row>
        <row r="152">
          <cell r="D152">
            <v>73076.77</v>
          </cell>
          <cell r="F152">
            <v>73076.77</v>
          </cell>
          <cell r="G152">
            <v>200514.39</v>
          </cell>
          <cell r="I152">
            <v>73076.77</v>
          </cell>
          <cell r="K152">
            <v>200514.39</v>
          </cell>
        </row>
        <row r="153">
          <cell r="D153">
            <v>0</v>
          </cell>
          <cell r="F153">
            <v>0</v>
          </cell>
          <cell r="G153">
            <v>0</v>
          </cell>
          <cell r="I153">
            <v>0</v>
          </cell>
          <cell r="K153">
            <v>0</v>
          </cell>
        </row>
        <row r="154">
          <cell r="C154">
            <v>0</v>
          </cell>
          <cell r="D154">
            <v>73076.77</v>
          </cell>
          <cell r="E154">
            <v>0</v>
          </cell>
          <cell r="F154">
            <v>73076.77</v>
          </cell>
          <cell r="G154">
            <v>200514.39</v>
          </cell>
          <cell r="H154">
            <v>0</v>
          </cell>
          <cell r="I154">
            <v>73076.77</v>
          </cell>
          <cell r="K154">
            <v>200514.39</v>
          </cell>
        </row>
        <row r="155">
          <cell r="C155">
            <v>0</v>
          </cell>
          <cell r="D155">
            <v>-10131.69</v>
          </cell>
          <cell r="E155">
            <v>0</v>
          </cell>
          <cell r="F155">
            <v>-10131.69</v>
          </cell>
          <cell r="G155">
            <v>-181008.71000000002</v>
          </cell>
          <cell r="H155">
            <v>0</v>
          </cell>
          <cell r="I155">
            <v>-10131.69</v>
          </cell>
          <cell r="K155">
            <v>-66405.55</v>
          </cell>
        </row>
        <row r="156">
          <cell r="D156">
            <v>0</v>
          </cell>
          <cell r="F156">
            <v>0</v>
          </cell>
          <cell r="G156">
            <v>0</v>
          </cell>
          <cell r="I156">
            <v>0</v>
          </cell>
          <cell r="K156">
            <v>0</v>
          </cell>
        </row>
        <row r="157">
          <cell r="D157">
            <v>0</v>
          </cell>
          <cell r="F157">
            <v>0</v>
          </cell>
          <cell r="G157">
            <v>0</v>
          </cell>
          <cell r="I157">
            <v>0</v>
          </cell>
          <cell r="K157">
            <v>0</v>
          </cell>
        </row>
        <row r="158">
          <cell r="D158">
            <v>0</v>
          </cell>
          <cell r="F158">
            <v>0</v>
          </cell>
          <cell r="G158">
            <v>0</v>
          </cell>
          <cell r="I158">
            <v>0</v>
          </cell>
          <cell r="K158">
            <v>0</v>
          </cell>
        </row>
        <row r="159">
          <cell r="D159">
            <v>0</v>
          </cell>
          <cell r="F159">
            <v>0</v>
          </cell>
          <cell r="G159">
            <v>0</v>
          </cell>
          <cell r="I159">
            <v>0</v>
          </cell>
          <cell r="K159">
            <v>0</v>
          </cell>
        </row>
        <row r="160">
          <cell r="D160">
            <v>0</v>
          </cell>
          <cell r="F160">
            <v>0</v>
          </cell>
          <cell r="G160">
            <v>0</v>
          </cell>
          <cell r="I160">
            <v>0</v>
          </cell>
          <cell r="K160">
            <v>0</v>
          </cell>
        </row>
        <row r="161">
          <cell r="D161">
            <v>-10131.69</v>
          </cell>
          <cell r="F161">
            <v>-10131.69</v>
          </cell>
          <cell r="G161">
            <v>-59065.58</v>
          </cell>
          <cell r="I161">
            <v>-10131.69</v>
          </cell>
          <cell r="K161">
            <v>-29361.61</v>
          </cell>
        </row>
        <row r="162">
          <cell r="D162">
            <v>0</v>
          </cell>
          <cell r="F162">
            <v>0</v>
          </cell>
          <cell r="G162">
            <v>0</v>
          </cell>
          <cell r="I162">
            <v>0</v>
          </cell>
          <cell r="K162">
            <v>0</v>
          </cell>
        </row>
        <row r="163">
          <cell r="D163">
            <v>0</v>
          </cell>
          <cell r="F163">
            <v>0</v>
          </cell>
          <cell r="G163">
            <v>0</v>
          </cell>
          <cell r="I163">
            <v>0</v>
          </cell>
          <cell r="K163">
            <v>0</v>
          </cell>
        </row>
        <row r="164">
          <cell r="D164">
            <v>0</v>
          </cell>
          <cell r="F164">
            <v>0</v>
          </cell>
          <cell r="G164">
            <v>0</v>
          </cell>
          <cell r="I164">
            <v>0</v>
          </cell>
          <cell r="K164">
            <v>0</v>
          </cell>
        </row>
        <row r="165">
          <cell r="D165">
            <v>0</v>
          </cell>
          <cell r="F165">
            <v>0</v>
          </cell>
          <cell r="G165">
            <v>-121943.13</v>
          </cell>
          <cell r="I165">
            <v>0</v>
          </cell>
          <cell r="K165">
            <v>-37043.94</v>
          </cell>
        </row>
        <row r="166">
          <cell r="D166">
            <v>0</v>
          </cell>
          <cell r="F166">
            <v>0</v>
          </cell>
          <cell r="G166">
            <v>0</v>
          </cell>
          <cell r="I166">
            <v>0</v>
          </cell>
          <cell r="K166">
            <v>0</v>
          </cell>
        </row>
        <row r="167">
          <cell r="D167">
            <v>0</v>
          </cell>
          <cell r="F167">
            <v>0</v>
          </cell>
          <cell r="G167">
            <v>0</v>
          </cell>
          <cell r="I167">
            <v>0</v>
          </cell>
          <cell r="K167">
            <v>0</v>
          </cell>
        </row>
        <row r="168">
          <cell r="D168">
            <v>0</v>
          </cell>
          <cell r="F168">
            <v>0</v>
          </cell>
          <cell r="G168">
            <v>0</v>
          </cell>
          <cell r="I168">
            <v>0</v>
          </cell>
          <cell r="K168">
            <v>0</v>
          </cell>
        </row>
        <row r="169">
          <cell r="D169">
            <v>0</v>
          </cell>
          <cell r="F169">
            <v>0</v>
          </cell>
          <cell r="G169">
            <v>0</v>
          </cell>
          <cell r="I169">
            <v>0</v>
          </cell>
          <cell r="K169">
            <v>0</v>
          </cell>
        </row>
        <row r="170">
          <cell r="D170">
            <v>0</v>
          </cell>
          <cell r="F170">
            <v>0</v>
          </cell>
          <cell r="G170">
            <v>0</v>
          </cell>
          <cell r="I170">
            <v>0</v>
          </cell>
          <cell r="K170">
            <v>0</v>
          </cell>
        </row>
        <row r="171">
          <cell r="C171">
            <v>0</v>
          </cell>
          <cell r="D171">
            <v>0</v>
          </cell>
          <cell r="E171">
            <v>0</v>
          </cell>
          <cell r="F171">
            <v>0</v>
          </cell>
          <cell r="G171">
            <v>0</v>
          </cell>
          <cell r="H171">
            <v>0</v>
          </cell>
          <cell r="I171">
            <v>0</v>
          </cell>
          <cell r="K171">
            <v>0</v>
          </cell>
        </row>
        <row r="172">
          <cell r="D172">
            <v>0</v>
          </cell>
          <cell r="F172">
            <v>0</v>
          </cell>
          <cell r="G172">
            <v>0</v>
          </cell>
          <cell r="I172">
            <v>0</v>
          </cell>
          <cell r="K172">
            <v>0</v>
          </cell>
        </row>
        <row r="173">
          <cell r="D173">
            <v>0</v>
          </cell>
          <cell r="F173">
            <v>0</v>
          </cell>
          <cell r="G173">
            <v>0</v>
          </cell>
          <cell r="I173">
            <v>0</v>
          </cell>
          <cell r="K173">
            <v>0</v>
          </cell>
        </row>
        <row r="174">
          <cell r="D174">
            <v>0</v>
          </cell>
          <cell r="F174">
            <v>0</v>
          </cell>
          <cell r="G174">
            <v>0</v>
          </cell>
          <cell r="I174">
            <v>0</v>
          </cell>
          <cell r="K174">
            <v>0</v>
          </cell>
        </row>
        <row r="175">
          <cell r="D175">
            <v>0</v>
          </cell>
          <cell r="F175">
            <v>0</v>
          </cell>
          <cell r="G175">
            <v>0</v>
          </cell>
          <cell r="I175">
            <v>0</v>
          </cell>
          <cell r="K175">
            <v>0</v>
          </cell>
        </row>
        <row r="176">
          <cell r="C176">
            <v>0</v>
          </cell>
          <cell r="D176">
            <v>0</v>
          </cell>
          <cell r="E176">
            <v>0</v>
          </cell>
          <cell r="F176">
            <v>0</v>
          </cell>
          <cell r="G176">
            <v>-1500</v>
          </cell>
          <cell r="H176">
            <v>0</v>
          </cell>
          <cell r="I176">
            <v>0</v>
          </cell>
          <cell r="K176">
            <v>-1500</v>
          </cell>
        </row>
        <row r="177">
          <cell r="D177">
            <v>0</v>
          </cell>
          <cell r="F177">
            <v>0</v>
          </cell>
          <cell r="G177">
            <v>0</v>
          </cell>
          <cell r="I177">
            <v>0</v>
          </cell>
          <cell r="K177">
            <v>0</v>
          </cell>
        </row>
        <row r="178">
          <cell r="D178">
            <v>0</v>
          </cell>
          <cell r="F178">
            <v>0</v>
          </cell>
          <cell r="G178">
            <v>0</v>
          </cell>
          <cell r="I178">
            <v>0</v>
          </cell>
          <cell r="K178">
            <v>0</v>
          </cell>
        </row>
        <row r="179">
          <cell r="D179">
            <v>0</v>
          </cell>
          <cell r="F179">
            <v>0</v>
          </cell>
          <cell r="G179">
            <v>0</v>
          </cell>
          <cell r="I179">
            <v>0</v>
          </cell>
          <cell r="K179">
            <v>0</v>
          </cell>
        </row>
        <row r="180">
          <cell r="D180">
            <v>0</v>
          </cell>
          <cell r="F180">
            <v>0</v>
          </cell>
          <cell r="G180">
            <v>0</v>
          </cell>
          <cell r="I180">
            <v>0</v>
          </cell>
          <cell r="K180">
            <v>0</v>
          </cell>
        </row>
        <row r="181">
          <cell r="D181">
            <v>0</v>
          </cell>
          <cell r="F181">
            <v>0</v>
          </cell>
          <cell r="G181">
            <v>0</v>
          </cell>
          <cell r="I181">
            <v>0</v>
          </cell>
          <cell r="K181">
            <v>0</v>
          </cell>
        </row>
        <row r="182">
          <cell r="D182">
            <v>0</v>
          </cell>
          <cell r="F182">
            <v>0</v>
          </cell>
          <cell r="G182">
            <v>0</v>
          </cell>
          <cell r="I182">
            <v>0</v>
          </cell>
          <cell r="K182">
            <v>0</v>
          </cell>
        </row>
        <row r="183">
          <cell r="D183">
            <v>0</v>
          </cell>
          <cell r="F183">
            <v>0</v>
          </cell>
          <cell r="G183">
            <v>-1500</v>
          </cell>
          <cell r="I183">
            <v>0</v>
          </cell>
          <cell r="K183">
            <v>-1500</v>
          </cell>
        </row>
        <row r="184">
          <cell r="D184">
            <v>0</v>
          </cell>
          <cell r="F184">
            <v>0</v>
          </cell>
          <cell r="G184">
            <v>0</v>
          </cell>
          <cell r="I184">
            <v>0</v>
          </cell>
          <cell r="K184">
            <v>0</v>
          </cell>
        </row>
        <row r="185">
          <cell r="D185">
            <v>0</v>
          </cell>
          <cell r="F185">
            <v>0</v>
          </cell>
          <cell r="G185">
            <v>0</v>
          </cell>
          <cell r="I185">
            <v>0</v>
          </cell>
          <cell r="K185">
            <v>0</v>
          </cell>
        </row>
        <row r="186">
          <cell r="D186">
            <v>0</v>
          </cell>
          <cell r="F186">
            <v>0</v>
          </cell>
          <cell r="G186">
            <v>0</v>
          </cell>
          <cell r="I186">
            <v>0</v>
          </cell>
          <cell r="K186">
            <v>0</v>
          </cell>
        </row>
        <row r="187">
          <cell r="D187">
            <v>0</v>
          </cell>
          <cell r="F187">
            <v>0</v>
          </cell>
          <cell r="G187">
            <v>0</v>
          </cell>
          <cell r="I187">
            <v>0</v>
          </cell>
          <cell r="K187">
            <v>0</v>
          </cell>
        </row>
        <row r="188">
          <cell r="D188">
            <v>0</v>
          </cell>
          <cell r="F188">
            <v>0</v>
          </cell>
          <cell r="G188">
            <v>0</v>
          </cell>
          <cell r="I188">
            <v>0</v>
          </cell>
          <cell r="K188">
            <v>0</v>
          </cell>
        </row>
        <row r="189">
          <cell r="D189">
            <v>0</v>
          </cell>
          <cell r="F189">
            <v>0</v>
          </cell>
          <cell r="G189">
            <v>0</v>
          </cell>
          <cell r="I189">
            <v>0</v>
          </cell>
          <cell r="K189">
            <v>0</v>
          </cell>
        </row>
        <row r="190">
          <cell r="D190">
            <v>0</v>
          </cell>
          <cell r="F190">
            <v>0</v>
          </cell>
          <cell r="G190">
            <v>0</v>
          </cell>
          <cell r="I190">
            <v>0</v>
          </cell>
          <cell r="K190">
            <v>0</v>
          </cell>
        </row>
        <row r="191">
          <cell r="D191">
            <v>0</v>
          </cell>
          <cell r="F191">
            <v>0</v>
          </cell>
          <cell r="G191">
            <v>0</v>
          </cell>
          <cell r="I191">
            <v>0</v>
          </cell>
          <cell r="K191">
            <v>0</v>
          </cell>
        </row>
        <row r="192">
          <cell r="C192">
            <v>0</v>
          </cell>
          <cell r="D192">
            <v>62945.08</v>
          </cell>
          <cell r="E192">
            <v>0</v>
          </cell>
          <cell r="F192">
            <v>62945.08</v>
          </cell>
          <cell r="G192">
            <v>18005.679999999993</v>
          </cell>
          <cell r="H192">
            <v>0</v>
          </cell>
          <cell r="I192">
            <v>62945.08</v>
          </cell>
          <cell r="K192">
            <v>132608.84000000003</v>
          </cell>
        </row>
        <row r="193">
          <cell r="C193">
            <v>0</v>
          </cell>
          <cell r="D193">
            <v>0</v>
          </cell>
          <cell r="E193">
            <v>0</v>
          </cell>
          <cell r="F193">
            <v>0</v>
          </cell>
          <cell r="G193">
            <v>52259.26</v>
          </cell>
          <cell r="H193">
            <v>0</v>
          </cell>
          <cell r="I193">
            <v>0</v>
          </cell>
          <cell r="K193">
            <v>52259.26</v>
          </cell>
        </row>
        <row r="194">
          <cell r="D194">
            <v>0</v>
          </cell>
          <cell r="F194">
            <v>0</v>
          </cell>
          <cell r="G194">
            <v>0</v>
          </cell>
          <cell r="I194">
            <v>0</v>
          </cell>
          <cell r="K194">
            <v>0</v>
          </cell>
        </row>
        <row r="195">
          <cell r="D195">
            <v>0</v>
          </cell>
          <cell r="F195">
            <v>0</v>
          </cell>
          <cell r="G195">
            <v>0</v>
          </cell>
          <cell r="I195">
            <v>0</v>
          </cell>
          <cell r="K195">
            <v>0</v>
          </cell>
        </row>
        <row r="196">
          <cell r="D196">
            <v>0</v>
          </cell>
          <cell r="F196">
            <v>0</v>
          </cell>
          <cell r="G196">
            <v>0</v>
          </cell>
          <cell r="I196">
            <v>0</v>
          </cell>
          <cell r="K196">
            <v>0</v>
          </cell>
        </row>
        <row r="197">
          <cell r="D197">
            <v>0</v>
          </cell>
          <cell r="F197">
            <v>0</v>
          </cell>
          <cell r="G197">
            <v>0</v>
          </cell>
          <cell r="I197">
            <v>0</v>
          </cell>
          <cell r="K197">
            <v>0</v>
          </cell>
        </row>
        <row r="198">
          <cell r="D198">
            <v>0</v>
          </cell>
          <cell r="F198">
            <v>0</v>
          </cell>
          <cell r="G198">
            <v>52259.26</v>
          </cell>
          <cell r="I198">
            <v>0</v>
          </cell>
          <cell r="K198">
            <v>52259.26</v>
          </cell>
        </row>
        <row r="199">
          <cell r="D199">
            <v>0</v>
          </cell>
          <cell r="F199">
            <v>0</v>
          </cell>
          <cell r="G199">
            <v>0</v>
          </cell>
          <cell r="I199">
            <v>0</v>
          </cell>
          <cell r="K199">
            <v>0</v>
          </cell>
        </row>
        <row r="200">
          <cell r="D200">
            <v>0</v>
          </cell>
          <cell r="F200">
            <v>0</v>
          </cell>
          <cell r="G200">
            <v>0</v>
          </cell>
          <cell r="I200">
            <v>0</v>
          </cell>
          <cell r="K200">
            <v>0</v>
          </cell>
        </row>
        <row r="201">
          <cell r="D201">
            <v>0</v>
          </cell>
          <cell r="F201">
            <v>0</v>
          </cell>
          <cell r="G201">
            <v>0</v>
          </cell>
          <cell r="I201">
            <v>0</v>
          </cell>
          <cell r="K201">
            <v>0</v>
          </cell>
        </row>
        <row r="202">
          <cell r="D202">
            <v>0</v>
          </cell>
          <cell r="F202">
            <v>0</v>
          </cell>
          <cell r="G202">
            <v>0</v>
          </cell>
          <cell r="I202">
            <v>0</v>
          </cell>
          <cell r="K202">
            <v>0</v>
          </cell>
        </row>
        <row r="203">
          <cell r="D203">
            <v>0</v>
          </cell>
          <cell r="F203">
            <v>0</v>
          </cell>
          <cell r="G203">
            <v>0</v>
          </cell>
          <cell r="I203">
            <v>0</v>
          </cell>
          <cell r="K203">
            <v>0</v>
          </cell>
        </row>
        <row r="204">
          <cell r="D204">
            <v>0</v>
          </cell>
          <cell r="F204">
            <v>0</v>
          </cell>
          <cell r="G204">
            <v>0</v>
          </cell>
          <cell r="I204">
            <v>0</v>
          </cell>
          <cell r="K204">
            <v>0</v>
          </cell>
        </row>
        <row r="205">
          <cell r="C205">
            <v>0</v>
          </cell>
          <cell r="D205">
            <v>1981.28</v>
          </cell>
          <cell r="E205">
            <v>0</v>
          </cell>
          <cell r="F205">
            <v>1981.28</v>
          </cell>
          <cell r="G205">
            <v>-321.60000000000002</v>
          </cell>
          <cell r="H205">
            <v>0</v>
          </cell>
          <cell r="I205">
            <v>1981.28</v>
          </cell>
          <cell r="K205">
            <v>-321.60000000000002</v>
          </cell>
        </row>
        <row r="206">
          <cell r="D206">
            <v>0</v>
          </cell>
          <cell r="F206">
            <v>0</v>
          </cell>
          <cell r="G206">
            <v>0</v>
          </cell>
          <cell r="I206">
            <v>0</v>
          </cell>
          <cell r="K206">
            <v>0</v>
          </cell>
        </row>
        <row r="207">
          <cell r="D207">
            <v>0</v>
          </cell>
          <cell r="F207">
            <v>0</v>
          </cell>
          <cell r="G207">
            <v>0</v>
          </cell>
          <cell r="I207">
            <v>0</v>
          </cell>
          <cell r="K207">
            <v>0</v>
          </cell>
        </row>
        <row r="208">
          <cell r="D208">
            <v>0</v>
          </cell>
          <cell r="F208">
            <v>0</v>
          </cell>
          <cell r="G208">
            <v>0</v>
          </cell>
          <cell r="I208">
            <v>0</v>
          </cell>
          <cell r="K208">
            <v>0</v>
          </cell>
        </row>
        <row r="209">
          <cell r="D209">
            <v>0</v>
          </cell>
          <cell r="F209">
            <v>0</v>
          </cell>
          <cell r="G209">
            <v>0</v>
          </cell>
          <cell r="I209">
            <v>0</v>
          </cell>
          <cell r="K209">
            <v>0</v>
          </cell>
        </row>
        <row r="210">
          <cell r="D210">
            <v>0</v>
          </cell>
          <cell r="F210">
            <v>0</v>
          </cell>
          <cell r="G210">
            <v>0</v>
          </cell>
          <cell r="I210">
            <v>0</v>
          </cell>
          <cell r="K210">
            <v>0</v>
          </cell>
        </row>
        <row r="211">
          <cell r="D211">
            <v>0</v>
          </cell>
          <cell r="F211">
            <v>0</v>
          </cell>
          <cell r="G211">
            <v>0</v>
          </cell>
          <cell r="I211">
            <v>0</v>
          </cell>
          <cell r="K211">
            <v>0</v>
          </cell>
        </row>
        <row r="212">
          <cell r="D212">
            <v>0</v>
          </cell>
          <cell r="F212">
            <v>0</v>
          </cell>
          <cell r="G212">
            <v>0</v>
          </cell>
          <cell r="I212">
            <v>0</v>
          </cell>
          <cell r="K212">
            <v>0</v>
          </cell>
        </row>
        <row r="213">
          <cell r="D213">
            <v>0</v>
          </cell>
          <cell r="F213">
            <v>0</v>
          </cell>
          <cell r="G213">
            <v>0</v>
          </cell>
          <cell r="I213">
            <v>0</v>
          </cell>
          <cell r="K213">
            <v>0</v>
          </cell>
        </row>
        <row r="214">
          <cell r="D214">
            <v>0</v>
          </cell>
          <cell r="F214">
            <v>0</v>
          </cell>
          <cell r="G214">
            <v>0</v>
          </cell>
          <cell r="I214">
            <v>0</v>
          </cell>
          <cell r="K214">
            <v>0</v>
          </cell>
        </row>
        <row r="215">
          <cell r="D215">
            <v>0</v>
          </cell>
          <cell r="F215">
            <v>0</v>
          </cell>
          <cell r="G215">
            <v>0</v>
          </cell>
          <cell r="I215">
            <v>0</v>
          </cell>
          <cell r="K215">
            <v>0</v>
          </cell>
        </row>
        <row r="216">
          <cell r="D216">
            <v>0</v>
          </cell>
          <cell r="F216">
            <v>0</v>
          </cell>
          <cell r="G216">
            <v>0</v>
          </cell>
          <cell r="I216">
            <v>0</v>
          </cell>
          <cell r="K216">
            <v>0</v>
          </cell>
        </row>
        <row r="217">
          <cell r="D217">
            <v>0</v>
          </cell>
          <cell r="F217">
            <v>0</v>
          </cell>
          <cell r="G217">
            <v>0</v>
          </cell>
          <cell r="I217">
            <v>0</v>
          </cell>
          <cell r="K217">
            <v>0</v>
          </cell>
        </row>
        <row r="218">
          <cell r="D218">
            <v>0</v>
          </cell>
          <cell r="F218">
            <v>0</v>
          </cell>
          <cell r="G218">
            <v>0</v>
          </cell>
          <cell r="I218">
            <v>0</v>
          </cell>
          <cell r="K218">
            <v>0</v>
          </cell>
        </row>
        <row r="219">
          <cell r="D219">
            <v>1981.28</v>
          </cell>
          <cell r="F219">
            <v>1981.28</v>
          </cell>
          <cell r="G219">
            <v>-321.60000000000002</v>
          </cell>
          <cell r="I219">
            <v>1981.28</v>
          </cell>
          <cell r="K219">
            <v>-321.60000000000002</v>
          </cell>
        </row>
        <row r="220">
          <cell r="C220">
            <v>0</v>
          </cell>
          <cell r="D220">
            <v>0</v>
          </cell>
          <cell r="E220">
            <v>0</v>
          </cell>
          <cell r="F220">
            <v>0</v>
          </cell>
          <cell r="G220">
            <v>1895.52</v>
          </cell>
          <cell r="H220">
            <v>0</v>
          </cell>
          <cell r="I220">
            <v>0</v>
          </cell>
          <cell r="K220">
            <v>1895.52</v>
          </cell>
        </row>
        <row r="221">
          <cell r="D221">
            <v>0</v>
          </cell>
          <cell r="F221">
            <v>0</v>
          </cell>
          <cell r="G221">
            <v>1895.52</v>
          </cell>
          <cell r="I221">
            <v>0</v>
          </cell>
          <cell r="K221">
            <v>1895.52</v>
          </cell>
        </row>
        <row r="222">
          <cell r="D222">
            <v>0</v>
          </cell>
          <cell r="F222">
            <v>0</v>
          </cell>
          <cell r="G222">
            <v>0</v>
          </cell>
          <cell r="I222">
            <v>0</v>
          </cell>
          <cell r="K222">
            <v>0</v>
          </cell>
        </row>
        <row r="223">
          <cell r="D223">
            <v>0</v>
          </cell>
          <cell r="F223">
            <v>0</v>
          </cell>
          <cell r="G223">
            <v>0</v>
          </cell>
          <cell r="I223">
            <v>0</v>
          </cell>
          <cell r="K223">
            <v>0</v>
          </cell>
        </row>
        <row r="224">
          <cell r="D224">
            <v>0</v>
          </cell>
          <cell r="F224">
            <v>0</v>
          </cell>
          <cell r="G224">
            <v>0</v>
          </cell>
          <cell r="I224">
            <v>0</v>
          </cell>
          <cell r="K224">
            <v>0</v>
          </cell>
        </row>
        <row r="225">
          <cell r="D225">
            <v>0</v>
          </cell>
          <cell r="F225">
            <v>0</v>
          </cell>
          <cell r="G225">
            <v>0</v>
          </cell>
          <cell r="I225">
            <v>0</v>
          </cell>
          <cell r="K225">
            <v>0</v>
          </cell>
        </row>
        <row r="226">
          <cell r="D226">
            <v>0</v>
          </cell>
          <cell r="F226">
            <v>0</v>
          </cell>
          <cell r="G226">
            <v>0</v>
          </cell>
          <cell r="I226">
            <v>0</v>
          </cell>
          <cell r="K226">
            <v>0</v>
          </cell>
        </row>
        <row r="227">
          <cell r="C227">
            <v>0</v>
          </cell>
          <cell r="D227">
            <v>0</v>
          </cell>
          <cell r="E227">
            <v>0</v>
          </cell>
          <cell r="F227">
            <v>0</v>
          </cell>
          <cell r="G227">
            <v>0</v>
          </cell>
          <cell r="H227">
            <v>0</v>
          </cell>
          <cell r="I227">
            <v>0</v>
          </cell>
          <cell r="K227">
            <v>0</v>
          </cell>
        </row>
        <row r="228">
          <cell r="D228">
            <v>0</v>
          </cell>
          <cell r="F228">
            <v>0</v>
          </cell>
          <cell r="G228">
            <v>0</v>
          </cell>
          <cell r="I228">
            <v>0</v>
          </cell>
          <cell r="K228">
            <v>0</v>
          </cell>
        </row>
        <row r="229">
          <cell r="D229">
            <v>0</v>
          </cell>
          <cell r="F229">
            <v>0</v>
          </cell>
          <cell r="G229">
            <v>0</v>
          </cell>
          <cell r="I229">
            <v>0</v>
          </cell>
          <cell r="K229">
            <v>0</v>
          </cell>
        </row>
        <row r="230">
          <cell r="D230">
            <v>0</v>
          </cell>
          <cell r="F230">
            <v>0</v>
          </cell>
          <cell r="G230">
            <v>0</v>
          </cell>
          <cell r="I230">
            <v>0</v>
          </cell>
          <cell r="K230">
            <v>0</v>
          </cell>
        </row>
        <row r="231">
          <cell r="D231">
            <v>0</v>
          </cell>
          <cell r="F231">
            <v>0</v>
          </cell>
          <cell r="G231">
            <v>0</v>
          </cell>
          <cell r="I231">
            <v>0</v>
          </cell>
          <cell r="K231">
            <v>0</v>
          </cell>
        </row>
        <row r="232">
          <cell r="C232">
            <v>0</v>
          </cell>
          <cell r="D232">
            <v>64926.36</v>
          </cell>
          <cell r="E232">
            <v>0</v>
          </cell>
          <cell r="F232">
            <v>64926.36</v>
          </cell>
          <cell r="G232">
            <v>71838.86</v>
          </cell>
          <cell r="H232">
            <v>0</v>
          </cell>
          <cell r="I232">
            <v>64926.36</v>
          </cell>
          <cell r="K232">
            <v>186442.02000000002</v>
          </cell>
        </row>
        <row r="233">
          <cell r="I233">
            <v>0</v>
          </cell>
          <cell r="K233">
            <v>0</v>
          </cell>
        </row>
        <row r="234">
          <cell r="C234">
            <v>0</v>
          </cell>
          <cell r="D234">
            <v>0</v>
          </cell>
          <cell r="E234">
            <v>0</v>
          </cell>
          <cell r="F234">
            <v>0</v>
          </cell>
          <cell r="G234">
            <v>0</v>
          </cell>
          <cell r="H234">
            <v>0</v>
          </cell>
          <cell r="I234">
            <v>0</v>
          </cell>
          <cell r="K234">
            <v>0</v>
          </cell>
        </row>
        <row r="235">
          <cell r="D235">
            <v>0</v>
          </cell>
          <cell r="F235">
            <v>0</v>
          </cell>
          <cell r="I235">
            <v>0</v>
          </cell>
          <cell r="K235">
            <v>0</v>
          </cell>
        </row>
        <row r="236">
          <cell r="D236">
            <v>0</v>
          </cell>
          <cell r="F236">
            <v>0</v>
          </cell>
          <cell r="I236">
            <v>0</v>
          </cell>
          <cell r="K236">
            <v>0</v>
          </cell>
        </row>
        <row r="237">
          <cell r="I237">
            <v>0</v>
          </cell>
          <cell r="K237">
            <v>0</v>
          </cell>
        </row>
        <row r="238">
          <cell r="C238">
            <v>0</v>
          </cell>
          <cell r="D238">
            <v>0</v>
          </cell>
          <cell r="E238">
            <v>0</v>
          </cell>
          <cell r="F238">
            <v>0</v>
          </cell>
          <cell r="G238">
            <v>0</v>
          </cell>
          <cell r="H238">
            <v>0</v>
          </cell>
          <cell r="I238">
            <v>0</v>
          </cell>
          <cell r="K238">
            <v>0</v>
          </cell>
        </row>
      </sheetData>
      <sheetData sheetId="1">
        <row r="5">
          <cell r="C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3-SIGMA"/>
      <sheetName val="A4_3_SIGMA"/>
      <sheetName val="A4.6-SEAOIL"/>
      <sheetName val="A4_3-SIGMA"/>
      <sheetName val="A4_6-SEAOIL"/>
      <sheetName val="A4_3-SIGMA1"/>
      <sheetName val="A4_6-SEAOIL1"/>
      <sheetName val="A4.2-FLEXIBRAS"/>
      <sheetName val="A4_3-SIGMA2"/>
    </sheetNames>
    <sheetDataSet>
      <sheetData sheetId="0" refreshError="1">
        <row r="5">
          <cell r="C5">
            <v>69703743.959999993</v>
          </cell>
          <cell r="D5">
            <v>38724302.199999988</v>
          </cell>
          <cell r="F5">
            <v>-3682972.7344444445</v>
          </cell>
          <cell r="G5">
            <v>35041329.465555541</v>
          </cell>
          <cell r="H5">
            <v>40457427.01774735</v>
          </cell>
          <cell r="J5">
            <v>-1480322</v>
          </cell>
        </row>
        <row r="6">
          <cell r="C6">
            <v>11222103.120000001</v>
          </cell>
          <cell r="D6">
            <v>6234501.7333333343</v>
          </cell>
          <cell r="F6">
            <v>-3726303.14</v>
          </cell>
          <cell r="G6">
            <v>2508198.5933333342</v>
          </cell>
          <cell r="H6">
            <v>2532691.1669927407</v>
          </cell>
          <cell r="J6">
            <v>534010</v>
          </cell>
        </row>
        <row r="7">
          <cell r="C7">
            <v>74406.740000000005</v>
          </cell>
          <cell r="D7">
            <v>41337.077777777769</v>
          </cell>
          <cell r="F7">
            <v>0</v>
          </cell>
          <cell r="G7">
            <v>41337.077777777769</v>
          </cell>
          <cell r="H7">
            <v>426553.04080491897</v>
          </cell>
          <cell r="J7">
            <v>0</v>
          </cell>
        </row>
        <row r="8">
          <cell r="C8">
            <v>0</v>
          </cell>
          <cell r="D8">
            <v>0</v>
          </cell>
          <cell r="G8">
            <v>0</v>
          </cell>
          <cell r="H8">
            <v>0</v>
          </cell>
        </row>
        <row r="9">
          <cell r="C9">
            <v>0</v>
          </cell>
          <cell r="D9">
            <v>0</v>
          </cell>
          <cell r="G9">
            <v>0</v>
          </cell>
          <cell r="H9">
            <v>0</v>
          </cell>
        </row>
        <row r="10">
          <cell r="C10">
            <v>74406.740000000005</v>
          </cell>
          <cell r="D10">
            <v>41337.077777777769</v>
          </cell>
          <cell r="G10">
            <v>41337.077777777769</v>
          </cell>
          <cell r="H10">
            <v>426553.04080491897</v>
          </cell>
        </row>
        <row r="11">
          <cell r="C11">
            <v>0</v>
          </cell>
          <cell r="D11">
            <v>0</v>
          </cell>
          <cell r="G11">
            <v>0</v>
          </cell>
          <cell r="H11">
            <v>0</v>
          </cell>
        </row>
        <row r="12">
          <cell r="C12">
            <v>895319.65</v>
          </cell>
          <cell r="D12">
            <v>497399.80555555556</v>
          </cell>
          <cell r="F12">
            <v>0</v>
          </cell>
          <cell r="G12">
            <v>497399.80555555556</v>
          </cell>
          <cell r="H12">
            <v>551325.20402459474</v>
          </cell>
          <cell r="J12">
            <v>0</v>
          </cell>
        </row>
        <row r="13">
          <cell r="C13">
            <v>895319.65</v>
          </cell>
          <cell r="D13">
            <v>497399.80555555556</v>
          </cell>
          <cell r="G13">
            <v>497399.80555555556</v>
          </cell>
          <cell r="H13">
            <v>551325.20402459474</v>
          </cell>
        </row>
        <row r="14">
          <cell r="C14">
            <v>0</v>
          </cell>
          <cell r="D14">
            <v>0</v>
          </cell>
          <cell r="G14">
            <v>0</v>
          </cell>
          <cell r="H14">
            <v>0</v>
          </cell>
        </row>
        <row r="15">
          <cell r="C15">
            <v>0</v>
          </cell>
          <cell r="D15">
            <v>0</v>
          </cell>
          <cell r="F15">
            <v>0</v>
          </cell>
          <cell r="G15">
            <v>0</v>
          </cell>
          <cell r="H15">
            <v>0</v>
          </cell>
          <cell r="J15">
            <v>0</v>
          </cell>
        </row>
        <row r="16">
          <cell r="C16">
            <v>0</v>
          </cell>
          <cell r="D16">
            <v>0</v>
          </cell>
          <cell r="G16">
            <v>0</v>
          </cell>
          <cell r="H16">
            <v>0</v>
          </cell>
        </row>
        <row r="17">
          <cell r="C17">
            <v>0</v>
          </cell>
          <cell r="D17">
            <v>0</v>
          </cell>
          <cell r="G17">
            <v>0</v>
          </cell>
          <cell r="H17">
            <v>0</v>
          </cell>
        </row>
        <row r="18">
          <cell r="C18">
            <v>0</v>
          </cell>
          <cell r="D18">
            <v>0</v>
          </cell>
          <cell r="G18">
            <v>0</v>
          </cell>
          <cell r="H18">
            <v>0</v>
          </cell>
        </row>
        <row r="19">
          <cell r="C19">
            <v>0</v>
          </cell>
          <cell r="D19">
            <v>0</v>
          </cell>
          <cell r="G19">
            <v>0</v>
          </cell>
          <cell r="H19">
            <v>0</v>
          </cell>
        </row>
        <row r="20">
          <cell r="C20">
            <v>946681.54</v>
          </cell>
          <cell r="D20">
            <v>525934.18888888892</v>
          </cell>
          <cell r="F20">
            <v>0</v>
          </cell>
          <cell r="G20">
            <v>525934.18888888892</v>
          </cell>
          <cell r="H20">
            <v>306137.78804359981</v>
          </cell>
          <cell r="J20">
            <v>0</v>
          </cell>
        </row>
        <row r="21">
          <cell r="C21">
            <v>946681.54</v>
          </cell>
          <cell r="D21">
            <v>525934.18888888892</v>
          </cell>
          <cell r="F21">
            <v>-525934.18999999994</v>
          </cell>
          <cell r="G21">
            <v>-1.1111110216006637E-3</v>
          </cell>
          <cell r="H21">
            <v>0</v>
          </cell>
        </row>
        <row r="22">
          <cell r="C22">
            <v>0</v>
          </cell>
          <cell r="D22">
            <v>0</v>
          </cell>
          <cell r="G22">
            <v>0</v>
          </cell>
          <cell r="H22">
            <v>0</v>
          </cell>
        </row>
        <row r="23">
          <cell r="C23">
            <v>0</v>
          </cell>
          <cell r="D23">
            <v>0</v>
          </cell>
          <cell r="G23">
            <v>0</v>
          </cell>
          <cell r="H23">
            <v>0</v>
          </cell>
        </row>
        <row r="24">
          <cell r="C24">
            <v>0</v>
          </cell>
          <cell r="D24">
            <v>0</v>
          </cell>
          <cell r="G24">
            <v>0</v>
          </cell>
          <cell r="H24">
            <v>0</v>
          </cell>
        </row>
        <row r="25">
          <cell r="C25">
            <v>0</v>
          </cell>
          <cell r="D25">
            <v>0</v>
          </cell>
          <cell r="G25">
            <v>0</v>
          </cell>
          <cell r="H25">
            <v>0</v>
          </cell>
        </row>
        <row r="26">
          <cell r="C26">
            <v>0</v>
          </cell>
          <cell r="D26">
            <v>0</v>
          </cell>
          <cell r="G26">
            <v>0</v>
          </cell>
          <cell r="H26">
            <v>0</v>
          </cell>
        </row>
        <row r="27">
          <cell r="C27">
            <v>0</v>
          </cell>
          <cell r="D27">
            <v>0</v>
          </cell>
          <cell r="F27">
            <v>525934.18999999994</v>
          </cell>
          <cell r="G27">
            <v>525934.18999999994</v>
          </cell>
          <cell r="H27">
            <v>306137.78804359981</v>
          </cell>
        </row>
        <row r="28">
          <cell r="C28">
            <v>0</v>
          </cell>
          <cell r="D28">
            <v>0</v>
          </cell>
          <cell r="G28">
            <v>0</v>
          </cell>
          <cell r="H28">
            <v>0</v>
          </cell>
        </row>
        <row r="29">
          <cell r="C29">
            <v>0</v>
          </cell>
          <cell r="D29">
            <v>0</v>
          </cell>
          <cell r="F29">
            <v>24403</v>
          </cell>
          <cell r="G29">
            <v>24403</v>
          </cell>
          <cell r="H29">
            <v>82868.460000000006</v>
          </cell>
          <cell r="J29">
            <v>534010</v>
          </cell>
        </row>
        <row r="30">
          <cell r="C30">
            <v>0</v>
          </cell>
          <cell r="D30">
            <v>0</v>
          </cell>
          <cell r="G30">
            <v>0</v>
          </cell>
          <cell r="H30">
            <v>0</v>
          </cell>
        </row>
        <row r="31">
          <cell r="C31">
            <v>0</v>
          </cell>
          <cell r="D31">
            <v>0</v>
          </cell>
          <cell r="G31">
            <v>0</v>
          </cell>
          <cell r="H31">
            <v>0</v>
          </cell>
        </row>
        <row r="32">
          <cell r="C32">
            <v>0</v>
          </cell>
          <cell r="D32">
            <v>0</v>
          </cell>
          <cell r="F32">
            <v>24403</v>
          </cell>
          <cell r="G32">
            <v>24403</v>
          </cell>
          <cell r="H32">
            <v>24666</v>
          </cell>
        </row>
        <row r="33">
          <cell r="C33">
            <v>0</v>
          </cell>
          <cell r="D33">
            <v>0</v>
          </cell>
          <cell r="G33">
            <v>0</v>
          </cell>
          <cell r="H33">
            <v>58202.46</v>
          </cell>
          <cell r="I33" t="str">
            <v xml:space="preserve">A4.3.3 SIGMA - </v>
          </cell>
          <cell r="J33">
            <v>534010</v>
          </cell>
        </row>
        <row r="34">
          <cell r="C34">
            <v>0</v>
          </cell>
          <cell r="D34">
            <v>0</v>
          </cell>
          <cell r="G34">
            <v>0</v>
          </cell>
          <cell r="H34">
            <v>0</v>
          </cell>
        </row>
        <row r="35">
          <cell r="C35">
            <v>9305695.1900000013</v>
          </cell>
          <cell r="D35">
            <v>5169830.6611111118</v>
          </cell>
          <cell r="F35">
            <v>-3750706.14</v>
          </cell>
          <cell r="G35">
            <v>1419124.5211111116</v>
          </cell>
          <cell r="H35">
            <v>1165806.6741196273</v>
          </cell>
          <cell r="J35">
            <v>0</v>
          </cell>
        </row>
        <row r="36">
          <cell r="C36">
            <v>6907806.5500000007</v>
          </cell>
          <cell r="D36">
            <v>3837670.305555556</v>
          </cell>
          <cell r="F36">
            <v>-3620926.64</v>
          </cell>
          <cell r="G36">
            <v>216743.66555555584</v>
          </cell>
          <cell r="H36">
            <v>7045.3884851871544</v>
          </cell>
        </row>
        <row r="37">
          <cell r="C37">
            <v>0</v>
          </cell>
          <cell r="D37">
            <v>0</v>
          </cell>
          <cell r="G37">
            <v>0</v>
          </cell>
          <cell r="H37">
            <v>0</v>
          </cell>
        </row>
        <row r="38">
          <cell r="C38">
            <v>2323357.31</v>
          </cell>
          <cell r="D38">
            <v>1290754.0611111112</v>
          </cell>
          <cell r="F38">
            <v>-129779.5</v>
          </cell>
          <cell r="G38">
            <v>1160974.5611111112</v>
          </cell>
          <cell r="H38">
            <v>1047167.4958077214</v>
          </cell>
        </row>
        <row r="39">
          <cell r="C39">
            <v>0</v>
          </cell>
          <cell r="D39">
            <v>0</v>
          </cell>
          <cell r="G39">
            <v>0</v>
          </cell>
          <cell r="H39">
            <v>0</v>
          </cell>
        </row>
        <row r="40">
          <cell r="C40">
            <v>74531.33</v>
          </cell>
          <cell r="D40">
            <v>41406.294444444444</v>
          </cell>
          <cell r="G40">
            <v>41406.294444444444</v>
          </cell>
          <cell r="H40">
            <v>111593.78982671884</v>
          </cell>
        </row>
        <row r="41">
          <cell r="C41">
            <v>0</v>
          </cell>
          <cell r="D41">
            <v>0</v>
          </cell>
          <cell r="G41">
            <v>0</v>
          </cell>
          <cell r="H41">
            <v>0</v>
          </cell>
        </row>
        <row r="42">
          <cell r="C42">
            <v>0</v>
          </cell>
          <cell r="D42">
            <v>0</v>
          </cell>
          <cell r="G42">
            <v>0</v>
          </cell>
          <cell r="H42">
            <v>0</v>
          </cell>
        </row>
        <row r="43">
          <cell r="C43">
            <v>0</v>
          </cell>
          <cell r="D43">
            <v>0</v>
          </cell>
          <cell r="G43">
            <v>0</v>
          </cell>
          <cell r="H43">
            <v>0</v>
          </cell>
        </row>
        <row r="44">
          <cell r="C44">
            <v>0</v>
          </cell>
          <cell r="D44">
            <v>0</v>
          </cell>
          <cell r="G44">
            <v>0</v>
          </cell>
          <cell r="H44">
            <v>0</v>
          </cell>
        </row>
        <row r="45">
          <cell r="C45">
            <v>58118419.569999993</v>
          </cell>
          <cell r="D45">
            <v>32288010.872222219</v>
          </cell>
          <cell r="F45">
            <v>0</v>
          </cell>
          <cell r="G45">
            <v>32288010.872222219</v>
          </cell>
          <cell r="H45">
            <v>37636732.850754611</v>
          </cell>
          <cell r="J45">
            <v>-2014332</v>
          </cell>
        </row>
        <row r="46">
          <cell r="C46">
            <v>0</v>
          </cell>
          <cell r="D46">
            <v>0</v>
          </cell>
          <cell r="F46">
            <v>0</v>
          </cell>
          <cell r="G46">
            <v>0</v>
          </cell>
          <cell r="H46">
            <v>0</v>
          </cell>
          <cell r="J46">
            <v>0</v>
          </cell>
        </row>
        <row r="47">
          <cell r="C47">
            <v>0</v>
          </cell>
          <cell r="D47">
            <v>0</v>
          </cell>
          <cell r="G47">
            <v>0</v>
          </cell>
          <cell r="H47">
            <v>0</v>
          </cell>
        </row>
        <row r="48">
          <cell r="C48">
            <v>0</v>
          </cell>
          <cell r="D48">
            <v>0</v>
          </cell>
          <cell r="G48">
            <v>0</v>
          </cell>
          <cell r="H48">
            <v>0</v>
          </cell>
        </row>
        <row r="49">
          <cell r="C49">
            <v>0</v>
          </cell>
          <cell r="D49">
            <v>0</v>
          </cell>
          <cell r="G49">
            <v>0</v>
          </cell>
          <cell r="H49">
            <v>0</v>
          </cell>
        </row>
        <row r="50">
          <cell r="C50">
            <v>0</v>
          </cell>
          <cell r="D50">
            <v>0</v>
          </cell>
          <cell r="G50">
            <v>0</v>
          </cell>
          <cell r="H50">
            <v>0</v>
          </cell>
        </row>
        <row r="51">
          <cell r="C51">
            <v>0</v>
          </cell>
          <cell r="D51">
            <v>0</v>
          </cell>
          <cell r="G51">
            <v>0</v>
          </cell>
          <cell r="H51">
            <v>0</v>
          </cell>
        </row>
        <row r="52">
          <cell r="C52">
            <v>0</v>
          </cell>
          <cell r="D52">
            <v>0</v>
          </cell>
          <cell r="G52">
            <v>0</v>
          </cell>
          <cell r="H52">
            <v>0</v>
          </cell>
        </row>
        <row r="53">
          <cell r="C53">
            <v>58118419.569999993</v>
          </cell>
          <cell r="D53">
            <v>32288010.872222219</v>
          </cell>
          <cell r="F53">
            <v>0</v>
          </cell>
          <cell r="G53">
            <v>32288010.872222219</v>
          </cell>
          <cell r="H53">
            <v>37636732.850754611</v>
          </cell>
          <cell r="J53">
            <v>-2014332</v>
          </cell>
        </row>
        <row r="54">
          <cell r="C54">
            <v>58118419.569999993</v>
          </cell>
          <cell r="D54">
            <v>32288010.872222219</v>
          </cell>
          <cell r="F54">
            <v>0</v>
          </cell>
          <cell r="G54">
            <v>32288010.872222219</v>
          </cell>
          <cell r="H54">
            <v>37636732.850754611</v>
          </cell>
          <cell r="J54">
            <v>0</v>
          </cell>
        </row>
        <row r="55">
          <cell r="C55">
            <v>0</v>
          </cell>
          <cell r="D55">
            <v>0</v>
          </cell>
          <cell r="G55">
            <v>0</v>
          </cell>
          <cell r="H55">
            <v>0</v>
          </cell>
        </row>
        <row r="56">
          <cell r="C56">
            <v>54296204.909999996</v>
          </cell>
          <cell r="D56">
            <v>30164558.283333331</v>
          </cell>
          <cell r="G56">
            <v>30164558.283333331</v>
          </cell>
          <cell r="H56">
            <v>35275340.832867526</v>
          </cell>
        </row>
        <row r="57">
          <cell r="C57">
            <v>0</v>
          </cell>
          <cell r="D57">
            <v>0</v>
          </cell>
          <cell r="G57">
            <v>0</v>
          </cell>
          <cell r="H57">
            <v>0</v>
          </cell>
        </row>
        <row r="58">
          <cell r="C58">
            <v>3822214.66</v>
          </cell>
          <cell r="D58">
            <v>2123452.5888888887</v>
          </cell>
          <cell r="G58">
            <v>2123452.5888888887</v>
          </cell>
          <cell r="H58">
            <v>2361392.017887088</v>
          </cell>
        </row>
        <row r="59">
          <cell r="C59">
            <v>0</v>
          </cell>
          <cell r="D59">
            <v>0</v>
          </cell>
          <cell r="F59">
            <v>0</v>
          </cell>
          <cell r="G59">
            <v>0</v>
          </cell>
          <cell r="H59">
            <v>0</v>
          </cell>
          <cell r="J59">
            <v>-2014332</v>
          </cell>
        </row>
        <row r="60">
          <cell r="C60">
            <v>0</v>
          </cell>
          <cell r="D60">
            <v>0</v>
          </cell>
          <cell r="G60">
            <v>0</v>
          </cell>
          <cell r="H60">
            <v>0</v>
          </cell>
        </row>
        <row r="61">
          <cell r="C61">
            <v>0</v>
          </cell>
          <cell r="D61">
            <v>0</v>
          </cell>
          <cell r="G61">
            <v>0</v>
          </cell>
          <cell r="H61">
            <v>0</v>
          </cell>
        </row>
        <row r="62">
          <cell r="C62">
            <v>0</v>
          </cell>
          <cell r="D62">
            <v>0</v>
          </cell>
          <cell r="G62">
            <v>0</v>
          </cell>
          <cell r="H62">
            <v>0</v>
          </cell>
        </row>
        <row r="63">
          <cell r="C63">
            <v>0</v>
          </cell>
          <cell r="D63">
            <v>0</v>
          </cell>
          <cell r="G63">
            <v>0</v>
          </cell>
          <cell r="H63">
            <v>0</v>
          </cell>
          <cell r="I63" t="str">
            <v xml:space="preserve">A4.3.3 SIGMA - </v>
          </cell>
          <cell r="J63">
            <v>-2014332</v>
          </cell>
        </row>
        <row r="64">
          <cell r="C64">
            <v>0</v>
          </cell>
          <cell r="D64">
            <v>0</v>
          </cell>
          <cell r="F64">
            <v>0</v>
          </cell>
          <cell r="G64">
            <v>0</v>
          </cell>
          <cell r="H64">
            <v>0</v>
          </cell>
          <cell r="J64">
            <v>0</v>
          </cell>
        </row>
        <row r="65">
          <cell r="C65">
            <v>0</v>
          </cell>
          <cell r="D65">
            <v>0</v>
          </cell>
          <cell r="G65">
            <v>0</v>
          </cell>
          <cell r="H65">
            <v>0</v>
          </cell>
        </row>
        <row r="66">
          <cell r="C66">
            <v>0</v>
          </cell>
          <cell r="D66">
            <v>0</v>
          </cell>
          <cell r="G66">
            <v>0</v>
          </cell>
          <cell r="H66">
            <v>0</v>
          </cell>
        </row>
        <row r="67">
          <cell r="C67">
            <v>0</v>
          </cell>
          <cell r="D67">
            <v>0</v>
          </cell>
          <cell r="G67">
            <v>0</v>
          </cell>
          <cell r="H67">
            <v>0</v>
          </cell>
        </row>
        <row r="68">
          <cell r="C68">
            <v>0</v>
          </cell>
          <cell r="D68">
            <v>0</v>
          </cell>
          <cell r="G68">
            <v>0</v>
          </cell>
          <cell r="H68">
            <v>0</v>
          </cell>
        </row>
        <row r="69">
          <cell r="C69">
            <v>0</v>
          </cell>
          <cell r="D69">
            <v>0</v>
          </cell>
          <cell r="G69">
            <v>0</v>
          </cell>
          <cell r="H69">
            <v>0</v>
          </cell>
        </row>
        <row r="70">
          <cell r="C70">
            <v>0</v>
          </cell>
          <cell r="D70">
            <v>0</v>
          </cell>
          <cell r="G70">
            <v>0</v>
          </cell>
          <cell r="H70">
            <v>0</v>
          </cell>
        </row>
        <row r="71">
          <cell r="C71">
            <v>0</v>
          </cell>
          <cell r="D71">
            <v>0</v>
          </cell>
          <cell r="G71">
            <v>0</v>
          </cell>
          <cell r="H71">
            <v>0</v>
          </cell>
        </row>
        <row r="72">
          <cell r="C72">
            <v>358070.25</v>
          </cell>
          <cell r="D72">
            <v>198927.91666666698</v>
          </cell>
          <cell r="F72">
            <v>33304.083333333023</v>
          </cell>
          <cell r="G72">
            <v>232232</v>
          </cell>
          <cell r="H72">
            <v>275115</v>
          </cell>
          <cell r="J72">
            <v>0</v>
          </cell>
        </row>
        <row r="73">
          <cell r="C73">
            <v>3712596.19</v>
          </cell>
          <cell r="D73">
            <v>2062553.438888889</v>
          </cell>
          <cell r="F73">
            <v>1221570.561111111</v>
          </cell>
          <cell r="G73">
            <v>3284124</v>
          </cell>
          <cell r="H73">
            <v>3306132</v>
          </cell>
          <cell r="J73">
            <v>0</v>
          </cell>
        </row>
        <row r="74">
          <cell r="C74">
            <v>166438.29999999999</v>
          </cell>
          <cell r="D74">
            <v>92465.722222222219</v>
          </cell>
          <cell r="F74">
            <v>-92465.722222222219</v>
          </cell>
          <cell r="G74">
            <v>0</v>
          </cell>
          <cell r="H74">
            <v>0</v>
          </cell>
        </row>
        <row r="75">
          <cell r="C75">
            <v>3197081.68</v>
          </cell>
          <cell r="D75">
            <v>1776156.4888888889</v>
          </cell>
          <cell r="F75">
            <v>-1776156.4888888889</v>
          </cell>
          <cell r="G75">
            <v>0</v>
          </cell>
          <cell r="H75">
            <v>0</v>
          </cell>
        </row>
        <row r="76">
          <cell r="C76">
            <v>185768.76</v>
          </cell>
          <cell r="D76">
            <v>103204.86666666667</v>
          </cell>
          <cell r="F76">
            <v>3076454.1333333333</v>
          </cell>
          <cell r="G76">
            <v>3179659</v>
          </cell>
          <cell r="H76">
            <v>3174545</v>
          </cell>
        </row>
        <row r="77">
          <cell r="C77">
            <v>964.11</v>
          </cell>
          <cell r="D77">
            <v>535.61666666666667</v>
          </cell>
          <cell r="F77">
            <v>8613.3833333333332</v>
          </cell>
          <cell r="G77">
            <v>9149</v>
          </cell>
          <cell r="H77">
            <v>9149</v>
          </cell>
        </row>
        <row r="78">
          <cell r="C78">
            <v>133012.01</v>
          </cell>
          <cell r="D78">
            <v>73895.561111111121</v>
          </cell>
          <cell r="F78">
            <v>13786.438888888879</v>
          </cell>
          <cell r="G78">
            <v>87682</v>
          </cell>
          <cell r="H78">
            <v>113668</v>
          </cell>
        </row>
        <row r="79">
          <cell r="C79">
            <v>29331.33</v>
          </cell>
          <cell r="D79">
            <v>16295.183333333334</v>
          </cell>
          <cell r="F79">
            <v>-8661.1833333333343</v>
          </cell>
          <cell r="G79">
            <v>7634</v>
          </cell>
          <cell r="H79">
            <v>8770</v>
          </cell>
        </row>
        <row r="80">
          <cell r="C80">
            <v>0</v>
          </cell>
          <cell r="D80">
            <v>0</v>
          </cell>
          <cell r="G80">
            <v>0</v>
          </cell>
          <cell r="H80">
            <v>0</v>
          </cell>
        </row>
        <row r="81">
          <cell r="C81">
            <v>3354525.94</v>
          </cell>
          <cell r="D81">
            <v>1863625.5222222221</v>
          </cell>
          <cell r="F81">
            <v>1188266.4777777779</v>
          </cell>
          <cell r="G81">
            <v>3051892</v>
          </cell>
          <cell r="H81">
            <v>3031017</v>
          </cell>
          <cell r="J81">
            <v>0</v>
          </cell>
        </row>
        <row r="82">
          <cell r="C82">
            <v>3182102.26</v>
          </cell>
          <cell r="D82">
            <v>1767834.5888888887</v>
          </cell>
          <cell r="F82">
            <v>-1767834.5888888887</v>
          </cell>
          <cell r="G82">
            <v>0</v>
          </cell>
          <cell r="H82">
            <v>0</v>
          </cell>
        </row>
        <row r="83">
          <cell r="C83">
            <v>101295.65</v>
          </cell>
          <cell r="D83">
            <v>56275.361111111109</v>
          </cell>
          <cell r="F83">
            <v>2979164.638888889</v>
          </cell>
          <cell r="G83">
            <v>3035440</v>
          </cell>
          <cell r="H83">
            <v>3010317</v>
          </cell>
        </row>
        <row r="84">
          <cell r="C84">
            <v>425.6</v>
          </cell>
          <cell r="D84">
            <v>236.44444444444446</v>
          </cell>
          <cell r="F84">
            <v>2421.5555555555557</v>
          </cell>
          <cell r="G84">
            <v>2658</v>
          </cell>
          <cell r="H84">
            <v>2200</v>
          </cell>
        </row>
        <row r="85">
          <cell r="C85">
            <v>70702.429999999993</v>
          </cell>
          <cell r="D85">
            <v>39279.127777777772</v>
          </cell>
          <cell r="F85">
            <v>-25485.127777777772</v>
          </cell>
          <cell r="G85">
            <v>13794</v>
          </cell>
          <cell r="H85">
            <v>18500</v>
          </cell>
        </row>
        <row r="86">
          <cell r="C86">
            <v>0</v>
          </cell>
          <cell r="D86">
            <v>0</v>
          </cell>
          <cell r="G86">
            <v>0</v>
          </cell>
          <cell r="H86">
            <v>0</v>
          </cell>
        </row>
        <row r="87">
          <cell r="C87">
            <v>0</v>
          </cell>
          <cell r="D87">
            <v>0</v>
          </cell>
          <cell r="G87">
            <v>0</v>
          </cell>
          <cell r="H87">
            <v>0</v>
          </cell>
        </row>
        <row r="88">
          <cell r="C88">
            <v>5151.019999999553</v>
          </cell>
          <cell r="D88">
            <v>2861.6777777774259</v>
          </cell>
          <cell r="F88">
            <v>10026.322222222574</v>
          </cell>
          <cell r="G88">
            <v>12888</v>
          </cell>
          <cell r="H88">
            <v>12888</v>
          </cell>
          <cell r="J88">
            <v>0</v>
          </cell>
        </row>
        <row r="89">
          <cell r="C89">
            <v>3682892.51</v>
          </cell>
          <cell r="D89">
            <v>2046051.3944444442</v>
          </cell>
          <cell r="F89">
            <v>2163209.6055555558</v>
          </cell>
          <cell r="G89">
            <v>4209261</v>
          </cell>
          <cell r="H89">
            <v>4209261</v>
          </cell>
          <cell r="J89">
            <v>0</v>
          </cell>
        </row>
        <row r="90">
          <cell r="C90">
            <v>0</v>
          </cell>
          <cell r="D90">
            <v>0</v>
          </cell>
          <cell r="F90">
            <v>679373</v>
          </cell>
          <cell r="G90">
            <v>679373</v>
          </cell>
          <cell r="H90">
            <v>679373</v>
          </cell>
        </row>
        <row r="91">
          <cell r="C91">
            <v>3682892.51</v>
          </cell>
          <cell r="D91">
            <v>2046051.3944444442</v>
          </cell>
          <cell r="F91">
            <v>1483836.6055555558</v>
          </cell>
          <cell r="G91">
            <v>3529888</v>
          </cell>
          <cell r="H91">
            <v>3529888</v>
          </cell>
        </row>
        <row r="92">
          <cell r="C92">
            <v>3677741.49</v>
          </cell>
          <cell r="D92">
            <v>2043189.7166666668</v>
          </cell>
          <cell r="F92">
            <v>2153183.2833333332</v>
          </cell>
          <cell r="G92">
            <v>4196373</v>
          </cell>
          <cell r="H92">
            <v>4196373</v>
          </cell>
          <cell r="J92">
            <v>0</v>
          </cell>
        </row>
        <row r="93">
          <cell r="C93">
            <v>0</v>
          </cell>
          <cell r="D93">
            <v>0</v>
          </cell>
          <cell r="F93">
            <v>679373</v>
          </cell>
          <cell r="G93">
            <v>679373</v>
          </cell>
          <cell r="H93">
            <v>679373</v>
          </cell>
        </row>
        <row r="94">
          <cell r="C94">
            <v>3677741.49</v>
          </cell>
          <cell r="D94">
            <v>2043189.7166666668</v>
          </cell>
          <cell r="F94">
            <v>1473810.2833333332</v>
          </cell>
          <cell r="G94">
            <v>3517000</v>
          </cell>
          <cell r="H94">
            <v>3517000</v>
          </cell>
        </row>
        <row r="96">
          <cell r="C96">
            <v>69703743.960000008</v>
          </cell>
          <cell r="D96">
            <v>38724302.199999996</v>
          </cell>
          <cell r="F96">
            <v>-3682972.7255555564</v>
          </cell>
          <cell r="G96">
            <v>35041329.474444441</v>
          </cell>
          <cell r="H96">
            <v>40457426.653247617</v>
          </cell>
          <cell r="J96">
            <v>-1480322</v>
          </cell>
        </row>
        <row r="97">
          <cell r="C97">
            <v>8329404.2200000025</v>
          </cell>
          <cell r="D97">
            <v>4627446.7888888894</v>
          </cell>
          <cell r="F97">
            <v>-3851494.47</v>
          </cell>
          <cell r="G97">
            <v>775952.31888888916</v>
          </cell>
          <cell r="H97">
            <v>4458565.3158188928</v>
          </cell>
          <cell r="J97">
            <v>1043294</v>
          </cell>
        </row>
        <row r="98">
          <cell r="C98">
            <v>0</v>
          </cell>
          <cell r="D98">
            <v>0</v>
          </cell>
          <cell r="F98">
            <v>0</v>
          </cell>
          <cell r="G98">
            <v>0</v>
          </cell>
          <cell r="H98">
            <v>0</v>
          </cell>
          <cell r="J98">
            <v>0</v>
          </cell>
        </row>
        <row r="99">
          <cell r="C99">
            <v>0</v>
          </cell>
          <cell r="D99">
            <v>0</v>
          </cell>
          <cell r="F99">
            <v>0</v>
          </cell>
          <cell r="G99">
            <v>0</v>
          </cell>
          <cell r="H99">
            <v>0</v>
          </cell>
          <cell r="J99">
            <v>0</v>
          </cell>
        </row>
        <row r="100">
          <cell r="C100">
            <v>708291.77</v>
          </cell>
          <cell r="D100">
            <v>393495.42777777778</v>
          </cell>
          <cell r="F100">
            <v>-65391.38</v>
          </cell>
          <cell r="G100">
            <v>328104.04777777777</v>
          </cell>
          <cell r="H100">
            <v>404082.33091112354</v>
          </cell>
          <cell r="J100">
            <v>0</v>
          </cell>
        </row>
        <row r="101">
          <cell r="C101">
            <v>0</v>
          </cell>
          <cell r="D101">
            <v>0</v>
          </cell>
          <cell r="F101">
            <v>0</v>
          </cell>
          <cell r="G101">
            <v>0</v>
          </cell>
          <cell r="H101">
            <v>0</v>
          </cell>
          <cell r="J101">
            <v>0</v>
          </cell>
        </row>
        <row r="102">
          <cell r="C102">
            <v>0</v>
          </cell>
          <cell r="D102">
            <v>0</v>
          </cell>
          <cell r="G102">
            <v>0</v>
          </cell>
          <cell r="H102">
            <v>0</v>
          </cell>
        </row>
        <row r="103">
          <cell r="C103">
            <v>0</v>
          </cell>
          <cell r="D103">
            <v>0</v>
          </cell>
          <cell r="G103">
            <v>0</v>
          </cell>
          <cell r="H103">
            <v>0</v>
          </cell>
        </row>
        <row r="104">
          <cell r="C104">
            <v>0</v>
          </cell>
          <cell r="D104">
            <v>0</v>
          </cell>
          <cell r="G104">
            <v>0</v>
          </cell>
          <cell r="H104">
            <v>0</v>
          </cell>
        </row>
        <row r="105">
          <cell r="C105">
            <v>0</v>
          </cell>
          <cell r="D105">
            <v>0</v>
          </cell>
          <cell r="F105">
            <v>0</v>
          </cell>
          <cell r="G105">
            <v>0</v>
          </cell>
          <cell r="H105">
            <v>0</v>
          </cell>
          <cell r="J105">
            <v>0</v>
          </cell>
        </row>
        <row r="106">
          <cell r="C106">
            <v>0</v>
          </cell>
          <cell r="D106">
            <v>0</v>
          </cell>
          <cell r="G106">
            <v>0</v>
          </cell>
          <cell r="H106">
            <v>0</v>
          </cell>
        </row>
        <row r="107">
          <cell r="C107">
            <v>0</v>
          </cell>
          <cell r="D107">
            <v>0</v>
          </cell>
          <cell r="G107">
            <v>0</v>
          </cell>
          <cell r="H107">
            <v>0</v>
          </cell>
        </row>
        <row r="108">
          <cell r="C108">
            <v>0</v>
          </cell>
          <cell r="D108">
            <v>0</v>
          </cell>
          <cell r="G108">
            <v>0</v>
          </cell>
          <cell r="H108">
            <v>0</v>
          </cell>
        </row>
        <row r="109">
          <cell r="C109">
            <v>0</v>
          </cell>
          <cell r="D109">
            <v>0</v>
          </cell>
          <cell r="G109">
            <v>0</v>
          </cell>
          <cell r="H109">
            <v>0</v>
          </cell>
        </row>
        <row r="110">
          <cell r="C110">
            <v>7621112.450000002</v>
          </cell>
          <cell r="D110">
            <v>4233951.3611111119</v>
          </cell>
          <cell r="F110">
            <v>-3786103.09</v>
          </cell>
          <cell r="G110">
            <v>447848.27111111209</v>
          </cell>
          <cell r="H110">
            <v>4054482.9849077696</v>
          </cell>
          <cell r="J110">
            <v>1043294</v>
          </cell>
        </row>
        <row r="111">
          <cell r="C111">
            <v>0</v>
          </cell>
          <cell r="D111">
            <v>0</v>
          </cell>
          <cell r="G111">
            <v>0</v>
          </cell>
          <cell r="H111">
            <v>0</v>
          </cell>
        </row>
        <row r="112">
          <cell r="C112">
            <v>7584165.0600000024</v>
          </cell>
          <cell r="D112">
            <v>4213425.0333333341</v>
          </cell>
          <cell r="F112">
            <v>-3765576.76</v>
          </cell>
          <cell r="G112">
            <v>447848.27333333436</v>
          </cell>
          <cell r="H112">
            <v>4033830.4471771936</v>
          </cell>
          <cell r="I112" t="str">
            <v xml:space="preserve">A4.3.3 SIGMA - </v>
          </cell>
          <cell r="J112">
            <v>523388</v>
          </cell>
        </row>
        <row r="113">
          <cell r="C113">
            <v>0</v>
          </cell>
          <cell r="D113">
            <v>0</v>
          </cell>
          <cell r="G113">
            <v>0</v>
          </cell>
          <cell r="H113">
            <v>20652.537730575816</v>
          </cell>
          <cell r="I113" t="str">
            <v xml:space="preserve">A4.3.3 SIGMA - </v>
          </cell>
          <cell r="J113">
            <v>200000</v>
          </cell>
        </row>
        <row r="114">
          <cell r="C114">
            <v>36947.39</v>
          </cell>
          <cell r="D114">
            <v>20526.327777777777</v>
          </cell>
          <cell r="F114">
            <v>-20526.330000000002</v>
          </cell>
          <cell r="G114">
            <v>-2.2222222251002677E-3</v>
          </cell>
          <cell r="H114">
            <v>0</v>
          </cell>
        </row>
        <row r="115">
          <cell r="C115">
            <v>0</v>
          </cell>
          <cell r="D115">
            <v>0</v>
          </cell>
          <cell r="G115">
            <v>0</v>
          </cell>
          <cell r="H115">
            <v>0</v>
          </cell>
          <cell r="I115" t="str">
            <v xml:space="preserve">A4.3.3 SIGMA - </v>
          </cell>
          <cell r="J115">
            <v>319906</v>
          </cell>
        </row>
        <row r="116">
          <cell r="C116">
            <v>0</v>
          </cell>
          <cell r="D116">
            <v>0</v>
          </cell>
          <cell r="G116">
            <v>0</v>
          </cell>
          <cell r="H116">
            <v>0</v>
          </cell>
        </row>
        <row r="117">
          <cell r="C117">
            <v>0</v>
          </cell>
          <cell r="D117">
            <v>0</v>
          </cell>
          <cell r="F117">
            <v>0</v>
          </cell>
          <cell r="G117">
            <v>0</v>
          </cell>
          <cell r="H117">
            <v>1684188.6249301287</v>
          </cell>
          <cell r="J117">
            <v>0</v>
          </cell>
        </row>
        <row r="118">
          <cell r="C118">
            <v>0</v>
          </cell>
          <cell r="D118">
            <v>0</v>
          </cell>
          <cell r="F118">
            <v>0</v>
          </cell>
          <cell r="G118">
            <v>0</v>
          </cell>
          <cell r="H118">
            <v>1684188.6249301287</v>
          </cell>
          <cell r="J118">
            <v>0</v>
          </cell>
        </row>
        <row r="119">
          <cell r="C119">
            <v>0</v>
          </cell>
          <cell r="D119">
            <v>0</v>
          </cell>
          <cell r="F119">
            <v>0</v>
          </cell>
          <cell r="G119">
            <v>0</v>
          </cell>
          <cell r="H119">
            <v>0</v>
          </cell>
          <cell r="J119">
            <v>0</v>
          </cell>
        </row>
        <row r="120">
          <cell r="C120">
            <v>0</v>
          </cell>
          <cell r="D120">
            <v>0</v>
          </cell>
          <cell r="G120">
            <v>0</v>
          </cell>
          <cell r="H120">
            <v>0</v>
          </cell>
        </row>
        <row r="121">
          <cell r="C121">
            <v>0</v>
          </cell>
          <cell r="D121">
            <v>0</v>
          </cell>
          <cell r="G121">
            <v>0</v>
          </cell>
          <cell r="H121">
            <v>0</v>
          </cell>
        </row>
        <row r="122">
          <cell r="C122">
            <v>0</v>
          </cell>
          <cell r="D122">
            <v>0</v>
          </cell>
          <cell r="G122">
            <v>0</v>
          </cell>
          <cell r="H122">
            <v>0</v>
          </cell>
        </row>
        <row r="123">
          <cell r="C123">
            <v>0</v>
          </cell>
          <cell r="D123">
            <v>0</v>
          </cell>
          <cell r="G123">
            <v>0</v>
          </cell>
          <cell r="H123">
            <v>0</v>
          </cell>
        </row>
        <row r="124">
          <cell r="C124">
            <v>0</v>
          </cell>
          <cell r="D124">
            <v>0</v>
          </cell>
          <cell r="G124">
            <v>0</v>
          </cell>
          <cell r="H124">
            <v>0</v>
          </cell>
        </row>
        <row r="125">
          <cell r="C125">
            <v>0</v>
          </cell>
          <cell r="D125">
            <v>0</v>
          </cell>
          <cell r="G125">
            <v>0</v>
          </cell>
          <cell r="H125">
            <v>0</v>
          </cell>
        </row>
        <row r="126">
          <cell r="C126">
            <v>0</v>
          </cell>
          <cell r="D126">
            <v>0</v>
          </cell>
          <cell r="F126">
            <v>0</v>
          </cell>
          <cell r="G126">
            <v>0</v>
          </cell>
          <cell r="H126">
            <v>0</v>
          </cell>
          <cell r="J126">
            <v>0</v>
          </cell>
        </row>
        <row r="127">
          <cell r="C127">
            <v>0</v>
          </cell>
          <cell r="D127">
            <v>0</v>
          </cell>
          <cell r="G127">
            <v>0</v>
          </cell>
          <cell r="H127">
            <v>0</v>
          </cell>
        </row>
        <row r="128">
          <cell r="C128">
            <v>0</v>
          </cell>
          <cell r="D128">
            <v>0</v>
          </cell>
          <cell r="G128">
            <v>0</v>
          </cell>
          <cell r="H128">
            <v>0</v>
          </cell>
        </row>
        <row r="129">
          <cell r="C129">
            <v>0</v>
          </cell>
          <cell r="D129">
            <v>0</v>
          </cell>
          <cell r="G129">
            <v>0</v>
          </cell>
          <cell r="H129">
            <v>0</v>
          </cell>
        </row>
        <row r="130">
          <cell r="C130">
            <v>0</v>
          </cell>
          <cell r="D130">
            <v>0</v>
          </cell>
          <cell r="G130">
            <v>0</v>
          </cell>
          <cell r="H130">
            <v>0</v>
          </cell>
        </row>
        <row r="131">
          <cell r="C131">
            <v>0</v>
          </cell>
          <cell r="D131">
            <v>0</v>
          </cell>
          <cell r="G131">
            <v>0</v>
          </cell>
          <cell r="H131">
            <v>0</v>
          </cell>
        </row>
        <row r="132">
          <cell r="C132">
            <v>0</v>
          </cell>
          <cell r="D132">
            <v>0</v>
          </cell>
          <cell r="G132">
            <v>0</v>
          </cell>
          <cell r="H132">
            <v>0</v>
          </cell>
        </row>
        <row r="133">
          <cell r="C133">
            <v>0</v>
          </cell>
          <cell r="D133">
            <v>0</v>
          </cell>
          <cell r="F133">
            <v>0</v>
          </cell>
          <cell r="G133">
            <v>0</v>
          </cell>
          <cell r="H133">
            <v>0</v>
          </cell>
          <cell r="J133">
            <v>0</v>
          </cell>
        </row>
        <row r="134">
          <cell r="C134">
            <v>61374339.740000002</v>
          </cell>
          <cell r="D134">
            <v>34096855.411111109</v>
          </cell>
          <cell r="F134">
            <v>168521.74444444384</v>
          </cell>
          <cell r="G134">
            <v>34265377.155555554</v>
          </cell>
          <cell r="H134">
            <v>34314672.712498598</v>
          </cell>
          <cell r="J134">
            <v>-2523616</v>
          </cell>
        </row>
        <row r="135">
          <cell r="C135">
            <v>61256201.859999999</v>
          </cell>
          <cell r="D135">
            <v>34031223.255555555</v>
          </cell>
          <cell r="F135">
            <v>283449.74444444384</v>
          </cell>
          <cell r="G135">
            <v>34314673</v>
          </cell>
          <cell r="H135">
            <v>29386411.939999998</v>
          </cell>
          <cell r="J135">
            <v>-2379085</v>
          </cell>
        </row>
        <row r="136">
          <cell r="C136">
            <v>2464600</v>
          </cell>
          <cell r="D136">
            <v>1369222.2222222222</v>
          </cell>
          <cell r="F136">
            <v>-1335222.2222222222</v>
          </cell>
          <cell r="G136">
            <v>34000</v>
          </cell>
          <cell r="H136">
            <v>34000</v>
          </cell>
        </row>
        <row r="137">
          <cell r="C137">
            <v>0</v>
          </cell>
          <cell r="D137">
            <v>0</v>
          </cell>
          <cell r="G137">
            <v>0</v>
          </cell>
          <cell r="H137">
            <v>0</v>
          </cell>
        </row>
        <row r="138">
          <cell r="C138">
            <v>0</v>
          </cell>
          <cell r="D138">
            <v>0</v>
          </cell>
          <cell r="G138">
            <v>0</v>
          </cell>
          <cell r="H138">
            <v>0</v>
          </cell>
        </row>
        <row r="139">
          <cell r="C139">
            <v>61590.53</v>
          </cell>
          <cell r="D139">
            <v>34216.961111111108</v>
          </cell>
          <cell r="F139">
            <v>-29216.961111111108</v>
          </cell>
          <cell r="G139">
            <v>5000</v>
          </cell>
          <cell r="H139">
            <v>5000</v>
          </cell>
        </row>
        <row r="140">
          <cell r="C140">
            <v>0</v>
          </cell>
          <cell r="D140">
            <v>0</v>
          </cell>
          <cell r="G140">
            <v>0</v>
          </cell>
          <cell r="H140">
            <v>0</v>
          </cell>
        </row>
        <row r="141">
          <cell r="C141">
            <v>0</v>
          </cell>
          <cell r="D141">
            <v>0</v>
          </cell>
          <cell r="G141">
            <v>0</v>
          </cell>
          <cell r="H141">
            <v>0</v>
          </cell>
        </row>
        <row r="142">
          <cell r="C142">
            <v>2817098.7</v>
          </cell>
          <cell r="D142">
            <v>1565054.8333333335</v>
          </cell>
          <cell r="F142">
            <v>-1565054.8333333335</v>
          </cell>
          <cell r="G142">
            <v>0</v>
          </cell>
          <cell r="H142">
            <v>0</v>
          </cell>
        </row>
        <row r="143">
          <cell r="C143">
            <v>0</v>
          </cell>
          <cell r="D143">
            <v>0</v>
          </cell>
          <cell r="G143">
            <v>0</v>
          </cell>
          <cell r="H143">
            <v>0</v>
          </cell>
        </row>
        <row r="144">
          <cell r="C144">
            <v>0</v>
          </cell>
          <cell r="D144">
            <v>0</v>
          </cell>
          <cell r="G144">
            <v>0</v>
          </cell>
          <cell r="H144">
            <v>0</v>
          </cell>
        </row>
        <row r="145">
          <cell r="C145">
            <v>55912912.630000003</v>
          </cell>
          <cell r="D145">
            <v>31062729.23888889</v>
          </cell>
          <cell r="F145">
            <v>3212943.7611111104</v>
          </cell>
          <cell r="G145">
            <v>34275673</v>
          </cell>
          <cell r="H145">
            <v>29347411.939999998</v>
          </cell>
          <cell r="I145" t="str">
            <v xml:space="preserve">A4.3.3 SIGMA - </v>
          </cell>
          <cell r="J145">
            <v>-2379085</v>
          </cell>
        </row>
        <row r="146">
          <cell r="C146">
            <v>0</v>
          </cell>
          <cell r="D146">
            <v>0</v>
          </cell>
          <cell r="G146">
            <v>0</v>
          </cell>
          <cell r="H146">
            <v>0</v>
          </cell>
        </row>
        <row r="147">
          <cell r="C147">
            <v>0</v>
          </cell>
          <cell r="D147">
            <v>0</v>
          </cell>
          <cell r="G147">
            <v>0</v>
          </cell>
          <cell r="H147">
            <v>0</v>
          </cell>
        </row>
        <row r="148">
          <cell r="C148">
            <v>0</v>
          </cell>
          <cell r="D148">
            <v>0</v>
          </cell>
          <cell r="G148">
            <v>0</v>
          </cell>
          <cell r="H148">
            <v>0</v>
          </cell>
        </row>
        <row r="149">
          <cell r="C149">
            <v>118137.88</v>
          </cell>
          <cell r="D149">
            <v>65632.155555555553</v>
          </cell>
          <cell r="F149">
            <v>-114928</v>
          </cell>
          <cell r="G149">
            <v>-49295.844444444447</v>
          </cell>
          <cell r="H149">
            <v>4928260.772498602</v>
          </cell>
          <cell r="J149">
            <v>-144531</v>
          </cell>
        </row>
        <row r="151">
          <cell r="C151">
            <v>118137.88000000082</v>
          </cell>
          <cell r="D151">
            <v>62854.409999999363</v>
          </cell>
          <cell r="F151">
            <v>-112150.1</v>
          </cell>
          <cell r="G151">
            <v>-49295.690000000643</v>
          </cell>
          <cell r="H151">
            <v>4928260.8499999996</v>
          </cell>
          <cell r="J151">
            <v>-144531</v>
          </cell>
        </row>
        <row r="152">
          <cell r="C152">
            <v>5769682.7100000009</v>
          </cell>
          <cell r="D152">
            <v>3232434.73</v>
          </cell>
          <cell r="F152">
            <v>299.25</v>
          </cell>
          <cell r="G152">
            <v>3232733.98</v>
          </cell>
          <cell r="H152">
            <v>51191732.770000003</v>
          </cell>
        </row>
        <row r="153">
          <cell r="C153">
            <v>0</v>
          </cell>
          <cell r="D153">
            <v>0</v>
          </cell>
          <cell r="G153">
            <v>0</v>
          </cell>
          <cell r="H153">
            <v>0</v>
          </cell>
        </row>
        <row r="154">
          <cell r="C154">
            <v>5769682.7100000009</v>
          </cell>
          <cell r="D154">
            <v>3232434.73</v>
          </cell>
          <cell r="F154">
            <v>299.25</v>
          </cell>
          <cell r="G154">
            <v>3232733.98</v>
          </cell>
          <cell r="H154">
            <v>51191732.770000003</v>
          </cell>
          <cell r="J154">
            <v>0</v>
          </cell>
        </row>
        <row r="155">
          <cell r="C155">
            <v>-5316995.62</v>
          </cell>
          <cell r="D155">
            <v>-2981406.43</v>
          </cell>
          <cell r="F155">
            <v>165636.51999999999</v>
          </cell>
          <cell r="G155">
            <v>-2815769.91</v>
          </cell>
          <cell r="H155">
            <v>-32617543.459999997</v>
          </cell>
          <cell r="J155">
            <v>0</v>
          </cell>
        </row>
        <row r="156">
          <cell r="C156">
            <v>0</v>
          </cell>
          <cell r="D156">
            <v>0</v>
          </cell>
          <cell r="G156">
            <v>0</v>
          </cell>
          <cell r="H156">
            <v>0</v>
          </cell>
        </row>
        <row r="157">
          <cell r="C157">
            <v>0</v>
          </cell>
          <cell r="D157">
            <v>0</v>
          </cell>
          <cell r="G157">
            <v>0</v>
          </cell>
          <cell r="H157">
            <v>0</v>
          </cell>
        </row>
        <row r="158">
          <cell r="C158">
            <v>0</v>
          </cell>
          <cell r="D158">
            <v>0</v>
          </cell>
          <cell r="G158">
            <v>0</v>
          </cell>
          <cell r="H158">
            <v>0</v>
          </cell>
        </row>
        <row r="159">
          <cell r="C159">
            <v>0</v>
          </cell>
          <cell r="D159">
            <v>0</v>
          </cell>
          <cell r="G159">
            <v>0</v>
          </cell>
          <cell r="H159">
            <v>0</v>
          </cell>
        </row>
        <row r="160">
          <cell r="C160">
            <v>0</v>
          </cell>
          <cell r="D160">
            <v>0</v>
          </cell>
          <cell r="G160">
            <v>0</v>
          </cell>
          <cell r="H160">
            <v>0</v>
          </cell>
        </row>
        <row r="161">
          <cell r="C161">
            <v>-2725139.18</v>
          </cell>
          <cell r="D161">
            <v>-1529976.99</v>
          </cell>
          <cell r="F161">
            <v>165695.03</v>
          </cell>
          <cell r="G161">
            <v>-1364281.96</v>
          </cell>
          <cell r="H161">
            <v>-30032439.559999999</v>
          </cell>
        </row>
        <row r="162">
          <cell r="C162">
            <v>0</v>
          </cell>
          <cell r="D162">
            <v>0</v>
          </cell>
          <cell r="G162">
            <v>0</v>
          </cell>
          <cell r="H162">
            <v>0</v>
          </cell>
        </row>
        <row r="163">
          <cell r="C163">
            <v>0</v>
          </cell>
          <cell r="D163">
            <v>0</v>
          </cell>
          <cell r="G163">
            <v>0</v>
          </cell>
          <cell r="H163">
            <v>0</v>
          </cell>
        </row>
        <row r="164">
          <cell r="C164">
            <v>0</v>
          </cell>
          <cell r="D164">
            <v>0</v>
          </cell>
          <cell r="G164">
            <v>0</v>
          </cell>
          <cell r="H164">
            <v>0</v>
          </cell>
        </row>
        <row r="165">
          <cell r="C165">
            <v>-2591963.41</v>
          </cell>
          <cell r="D165">
            <v>-1451487.95</v>
          </cell>
          <cell r="G165">
            <v>-1451487.95</v>
          </cell>
          <cell r="H165">
            <v>-2534388.3199999998</v>
          </cell>
        </row>
        <row r="166">
          <cell r="C166">
            <v>0</v>
          </cell>
          <cell r="D166">
            <v>0</v>
          </cell>
          <cell r="G166">
            <v>0</v>
          </cell>
          <cell r="H166">
            <v>0</v>
          </cell>
        </row>
        <row r="167">
          <cell r="C167">
            <v>0</v>
          </cell>
          <cell r="D167">
            <v>0</v>
          </cell>
          <cell r="G167">
            <v>0</v>
          </cell>
          <cell r="H167">
            <v>0</v>
          </cell>
        </row>
        <row r="168">
          <cell r="C168">
            <v>106.97</v>
          </cell>
          <cell r="D168">
            <v>58.51</v>
          </cell>
          <cell r="F168">
            <v>-58.51</v>
          </cell>
          <cell r="G168">
            <v>0</v>
          </cell>
          <cell r="H168">
            <v>0</v>
          </cell>
        </row>
        <row r="169">
          <cell r="C169">
            <v>0</v>
          </cell>
          <cell r="D169">
            <v>0</v>
          </cell>
          <cell r="G169">
            <v>0</v>
          </cell>
          <cell r="H169">
            <v>-50715.579999999842</v>
          </cell>
        </row>
        <row r="170">
          <cell r="C170">
            <v>0</v>
          </cell>
          <cell r="D170">
            <v>0</v>
          </cell>
          <cell r="G170">
            <v>0</v>
          </cell>
          <cell r="H170">
            <v>0</v>
          </cell>
        </row>
        <row r="171">
          <cell r="C171">
            <v>-42619.24</v>
          </cell>
          <cell r="D171">
            <v>-24149.26</v>
          </cell>
          <cell r="F171">
            <v>-9169.74</v>
          </cell>
          <cell r="G171">
            <v>-33319</v>
          </cell>
          <cell r="H171">
            <v>-69052</v>
          </cell>
          <cell r="J171">
            <v>0</v>
          </cell>
        </row>
        <row r="172">
          <cell r="C172">
            <v>0</v>
          </cell>
          <cell r="D172">
            <v>0</v>
          </cell>
          <cell r="G172">
            <v>0</v>
          </cell>
          <cell r="H172">
            <v>0</v>
          </cell>
        </row>
        <row r="173">
          <cell r="C173">
            <v>0</v>
          </cell>
          <cell r="D173">
            <v>0</v>
          </cell>
          <cell r="G173">
            <v>0</v>
          </cell>
          <cell r="H173">
            <v>0</v>
          </cell>
        </row>
        <row r="174">
          <cell r="C174">
            <v>0</v>
          </cell>
          <cell r="D174">
            <v>0</v>
          </cell>
          <cell r="G174">
            <v>0</v>
          </cell>
          <cell r="H174">
            <v>0</v>
          </cell>
        </row>
        <row r="175">
          <cell r="C175">
            <v>-42619.24</v>
          </cell>
          <cell r="D175">
            <v>-24149.26</v>
          </cell>
          <cell r="F175">
            <v>-9169.74</v>
          </cell>
          <cell r="G175">
            <v>-33319</v>
          </cell>
          <cell r="H175">
            <v>-69052</v>
          </cell>
        </row>
        <row r="176">
          <cell r="C176">
            <v>-131317.59</v>
          </cell>
          <cell r="D176">
            <v>-73559.360000000001</v>
          </cell>
          <cell r="F176">
            <v>-2994.25</v>
          </cell>
          <cell r="G176">
            <v>-76553.61</v>
          </cell>
          <cell r="H176">
            <v>-225847.96</v>
          </cell>
          <cell r="J176">
            <v>0</v>
          </cell>
        </row>
        <row r="177">
          <cell r="C177">
            <v>0</v>
          </cell>
          <cell r="D177">
            <v>0</v>
          </cell>
          <cell r="G177">
            <v>0</v>
          </cell>
          <cell r="H177">
            <v>0</v>
          </cell>
        </row>
        <row r="178">
          <cell r="C178">
            <v>0</v>
          </cell>
          <cell r="D178">
            <v>0</v>
          </cell>
          <cell r="G178">
            <v>0</v>
          </cell>
          <cell r="H178">
            <v>0</v>
          </cell>
        </row>
        <row r="179">
          <cell r="C179">
            <v>0</v>
          </cell>
          <cell r="D179">
            <v>0</v>
          </cell>
          <cell r="G179">
            <v>0</v>
          </cell>
          <cell r="H179">
            <v>0</v>
          </cell>
        </row>
        <row r="180">
          <cell r="C180">
            <v>0</v>
          </cell>
          <cell r="D180">
            <v>0</v>
          </cell>
          <cell r="G180">
            <v>0</v>
          </cell>
          <cell r="H180">
            <v>0</v>
          </cell>
        </row>
        <row r="181">
          <cell r="C181">
            <v>-101562.02</v>
          </cell>
          <cell r="D181">
            <v>-56893.51</v>
          </cell>
          <cell r="F181">
            <v>-103.18</v>
          </cell>
          <cell r="G181">
            <v>-56996.69</v>
          </cell>
          <cell r="H181">
            <v>-123539.05</v>
          </cell>
        </row>
        <row r="182">
          <cell r="C182">
            <v>-7998.75</v>
          </cell>
          <cell r="D182">
            <v>-4438.8</v>
          </cell>
          <cell r="G182">
            <v>-4438.8</v>
          </cell>
          <cell r="H182">
            <v>-43245.43</v>
          </cell>
        </row>
        <row r="183">
          <cell r="C183">
            <v>-21631.52</v>
          </cell>
          <cell r="D183">
            <v>-12155.12</v>
          </cell>
          <cell r="G183">
            <v>-12155.12</v>
          </cell>
          <cell r="H183">
            <v>-62385.48</v>
          </cell>
        </row>
        <row r="184">
          <cell r="C184">
            <v>0</v>
          </cell>
          <cell r="D184">
            <v>0</v>
          </cell>
          <cell r="G184">
            <v>0</v>
          </cell>
          <cell r="H184">
            <v>0</v>
          </cell>
        </row>
        <row r="185">
          <cell r="C185">
            <v>0</v>
          </cell>
          <cell r="D185">
            <v>0</v>
          </cell>
          <cell r="G185">
            <v>0</v>
          </cell>
          <cell r="H185">
            <v>0</v>
          </cell>
        </row>
        <row r="186">
          <cell r="C186">
            <v>0</v>
          </cell>
          <cell r="D186">
            <v>0</v>
          </cell>
          <cell r="G186">
            <v>0</v>
          </cell>
          <cell r="H186">
            <v>0</v>
          </cell>
        </row>
        <row r="187">
          <cell r="C187">
            <v>0</v>
          </cell>
          <cell r="D187">
            <v>0</v>
          </cell>
          <cell r="G187">
            <v>0</v>
          </cell>
          <cell r="H187">
            <v>0</v>
          </cell>
        </row>
        <row r="188">
          <cell r="C188">
            <v>0</v>
          </cell>
          <cell r="D188">
            <v>0</v>
          </cell>
          <cell r="G188">
            <v>0</v>
          </cell>
          <cell r="H188">
            <v>0</v>
          </cell>
        </row>
        <row r="189">
          <cell r="C189">
            <v>6441.5</v>
          </cell>
          <cell r="D189">
            <v>3698.07</v>
          </cell>
          <cell r="F189">
            <v>39.929999999999836</v>
          </cell>
          <cell r="G189">
            <v>3738</v>
          </cell>
          <cell r="H189">
            <v>17322</v>
          </cell>
        </row>
        <row r="190">
          <cell r="C190">
            <v>-6566.8</v>
          </cell>
          <cell r="D190">
            <v>-3770</v>
          </cell>
          <cell r="F190">
            <v>-2931</v>
          </cell>
          <cell r="G190">
            <v>-6701</v>
          </cell>
          <cell r="H190">
            <v>-14000</v>
          </cell>
        </row>
        <row r="191">
          <cell r="C191">
            <v>0</v>
          </cell>
          <cell r="D191">
            <v>0</v>
          </cell>
          <cell r="G191">
            <v>0</v>
          </cell>
          <cell r="H191">
            <v>0</v>
          </cell>
        </row>
        <row r="192">
          <cell r="C192">
            <v>278750.26000000082</v>
          </cell>
          <cell r="D192">
            <v>153319.67999999935</v>
          </cell>
          <cell r="F192">
            <v>153771.78</v>
          </cell>
          <cell r="G192">
            <v>307091.45999999938</v>
          </cell>
          <cell r="H192">
            <v>18279289.350000005</v>
          </cell>
          <cell r="J192">
            <v>0</v>
          </cell>
        </row>
        <row r="193">
          <cell r="C193">
            <v>141927.35</v>
          </cell>
          <cell r="D193">
            <v>79938.710000000006</v>
          </cell>
          <cell r="F193">
            <v>955731.76</v>
          </cell>
          <cell r="G193">
            <v>1035670.47</v>
          </cell>
          <cell r="H193">
            <v>342793.77</v>
          </cell>
          <cell r="J193">
            <v>0</v>
          </cell>
        </row>
        <row r="194">
          <cell r="C194">
            <v>0</v>
          </cell>
          <cell r="D194">
            <v>0</v>
          </cell>
          <cell r="G194">
            <v>0</v>
          </cell>
          <cell r="H194">
            <v>0</v>
          </cell>
        </row>
        <row r="195">
          <cell r="C195">
            <v>0</v>
          </cell>
          <cell r="D195">
            <v>0</v>
          </cell>
          <cell r="G195">
            <v>0</v>
          </cell>
          <cell r="H195">
            <v>0</v>
          </cell>
        </row>
        <row r="196">
          <cell r="C196">
            <v>0</v>
          </cell>
          <cell r="D196">
            <v>0</v>
          </cell>
          <cell r="G196">
            <v>0</v>
          </cell>
          <cell r="H196">
            <v>0</v>
          </cell>
        </row>
        <row r="197">
          <cell r="C197">
            <v>0</v>
          </cell>
          <cell r="D197">
            <v>0</v>
          </cell>
          <cell r="G197">
            <v>0</v>
          </cell>
          <cell r="H197">
            <v>0</v>
          </cell>
        </row>
        <row r="198">
          <cell r="C198">
            <v>6.3</v>
          </cell>
          <cell r="D198">
            <v>3.49</v>
          </cell>
          <cell r="G198">
            <v>3.49</v>
          </cell>
          <cell r="H198">
            <v>84066.58</v>
          </cell>
        </row>
        <row r="199">
          <cell r="C199">
            <v>0</v>
          </cell>
          <cell r="D199">
            <v>0</v>
          </cell>
          <cell r="G199">
            <v>0</v>
          </cell>
          <cell r="H199">
            <v>0</v>
          </cell>
        </row>
        <row r="200">
          <cell r="C200">
            <v>0</v>
          </cell>
          <cell r="D200">
            <v>0</v>
          </cell>
          <cell r="E200" t="str">
            <v xml:space="preserve">A4.3.5-SIGMA - </v>
          </cell>
          <cell r="F200">
            <v>955731.76</v>
          </cell>
          <cell r="G200">
            <v>955731.76</v>
          </cell>
          <cell r="H200">
            <v>0</v>
          </cell>
        </row>
        <row r="201">
          <cell r="C201">
            <v>0</v>
          </cell>
          <cell r="D201">
            <v>0</v>
          </cell>
          <cell r="G201">
            <v>0</v>
          </cell>
          <cell r="H201">
            <v>0</v>
          </cell>
        </row>
        <row r="202">
          <cell r="C202">
            <v>0</v>
          </cell>
          <cell r="D202">
            <v>0</v>
          </cell>
          <cell r="G202">
            <v>0</v>
          </cell>
          <cell r="H202">
            <v>0</v>
          </cell>
        </row>
        <row r="203">
          <cell r="C203">
            <v>140015.73000000001</v>
          </cell>
          <cell r="D203">
            <v>78870.86</v>
          </cell>
          <cell r="G203">
            <v>78870.86</v>
          </cell>
          <cell r="H203">
            <v>252448.15</v>
          </cell>
        </row>
        <row r="204">
          <cell r="C204">
            <v>1905.32</v>
          </cell>
          <cell r="D204">
            <v>1064.3599999999999</v>
          </cell>
          <cell r="G204">
            <v>1064.3599999999999</v>
          </cell>
          <cell r="H204">
            <v>6279.04</v>
          </cell>
        </row>
        <row r="205">
          <cell r="C205">
            <v>-289428.74</v>
          </cell>
          <cell r="D205">
            <v>-162960.23000000001</v>
          </cell>
          <cell r="F205">
            <v>0</v>
          </cell>
          <cell r="G205">
            <v>-162960.23000000001</v>
          </cell>
          <cell r="H205">
            <v>-14592138.030000001</v>
          </cell>
          <cell r="J205">
            <v>-251738</v>
          </cell>
        </row>
        <row r="206">
          <cell r="C206">
            <v>-6827.88</v>
          </cell>
          <cell r="D206">
            <v>-3805.85</v>
          </cell>
          <cell r="G206">
            <v>-3805.85</v>
          </cell>
          <cell r="H206">
            <v>-7027.11</v>
          </cell>
        </row>
        <row r="207">
          <cell r="C207">
            <v>0</v>
          </cell>
          <cell r="D207">
            <v>0</v>
          </cell>
          <cell r="G207">
            <v>0</v>
          </cell>
          <cell r="H207">
            <v>0</v>
          </cell>
        </row>
        <row r="208">
          <cell r="C208">
            <v>0</v>
          </cell>
          <cell r="D208">
            <v>0</v>
          </cell>
          <cell r="G208">
            <v>0</v>
          </cell>
          <cell r="H208">
            <v>0</v>
          </cell>
        </row>
        <row r="209">
          <cell r="C209">
            <v>0</v>
          </cell>
          <cell r="D209">
            <v>0</v>
          </cell>
          <cell r="G209">
            <v>0</v>
          </cell>
          <cell r="H209">
            <v>0</v>
          </cell>
        </row>
        <row r="210">
          <cell r="C210">
            <v>0</v>
          </cell>
          <cell r="D210">
            <v>0</v>
          </cell>
          <cell r="G210">
            <v>0</v>
          </cell>
          <cell r="H210">
            <v>0</v>
          </cell>
        </row>
        <row r="211">
          <cell r="C211">
            <v>0</v>
          </cell>
          <cell r="D211">
            <v>0</v>
          </cell>
          <cell r="G211">
            <v>0</v>
          </cell>
          <cell r="H211">
            <v>0</v>
          </cell>
        </row>
        <row r="212">
          <cell r="C212">
            <v>0</v>
          </cell>
          <cell r="D212">
            <v>0</v>
          </cell>
          <cell r="G212">
            <v>0</v>
          </cell>
          <cell r="H212">
            <v>-13815023.68</v>
          </cell>
        </row>
        <row r="213">
          <cell r="C213">
            <v>0</v>
          </cell>
          <cell r="D213">
            <v>0</v>
          </cell>
          <cell r="G213">
            <v>0</v>
          </cell>
          <cell r="H213">
            <v>-93615.14</v>
          </cell>
        </row>
        <row r="214">
          <cell r="C214">
            <v>0</v>
          </cell>
          <cell r="D214">
            <v>0</v>
          </cell>
          <cell r="G214">
            <v>0</v>
          </cell>
          <cell r="H214">
            <v>0</v>
          </cell>
        </row>
        <row r="215">
          <cell r="C215">
            <v>0</v>
          </cell>
          <cell r="D215">
            <v>0</v>
          </cell>
          <cell r="G215">
            <v>0</v>
          </cell>
          <cell r="H215">
            <v>0</v>
          </cell>
        </row>
        <row r="216">
          <cell r="C216">
            <v>0</v>
          </cell>
          <cell r="D216">
            <v>0</v>
          </cell>
          <cell r="G216">
            <v>0</v>
          </cell>
          <cell r="H216">
            <v>0</v>
          </cell>
        </row>
        <row r="217">
          <cell r="C217">
            <v>0</v>
          </cell>
          <cell r="D217">
            <v>0</v>
          </cell>
          <cell r="G217">
            <v>0</v>
          </cell>
          <cell r="H217">
            <v>0</v>
          </cell>
        </row>
        <row r="218">
          <cell r="C218">
            <v>-254574.05</v>
          </cell>
          <cell r="D218">
            <v>-143401.56</v>
          </cell>
          <cell r="G218">
            <v>-143401.56</v>
          </cell>
          <cell r="H218">
            <v>-467675.71</v>
          </cell>
        </row>
        <row r="219">
          <cell r="C219">
            <v>-28026.81</v>
          </cell>
          <cell r="D219">
            <v>-15752.82</v>
          </cell>
          <cell r="G219">
            <v>-15752.82</v>
          </cell>
          <cell r="H219">
            <v>-208796.39</v>
          </cell>
          <cell r="I219" t="str">
            <v xml:space="preserve">A4.3.3 SIGMA - </v>
          </cell>
          <cell r="J219">
            <v>-251738</v>
          </cell>
        </row>
        <row r="220">
          <cell r="C220">
            <v>87419.51</v>
          </cell>
          <cell r="D220">
            <v>47131.59</v>
          </cell>
          <cell r="F220">
            <v>-1162169.5900000001</v>
          </cell>
          <cell r="G220">
            <v>-1115038</v>
          </cell>
          <cell r="H220">
            <v>6469892</v>
          </cell>
          <cell r="J220">
            <v>23754</v>
          </cell>
        </row>
        <row r="221">
          <cell r="C221">
            <v>108921.1</v>
          </cell>
          <cell r="D221">
            <v>59243.27</v>
          </cell>
          <cell r="F221">
            <v>-59243.27</v>
          </cell>
          <cell r="G221">
            <v>0</v>
          </cell>
          <cell r="H221">
            <v>6469892</v>
          </cell>
        </row>
        <row r="222">
          <cell r="C222">
            <v>0</v>
          </cell>
          <cell r="D222">
            <v>0</v>
          </cell>
          <cell r="G222">
            <v>0</v>
          </cell>
          <cell r="H222">
            <v>0</v>
          </cell>
        </row>
        <row r="223">
          <cell r="C223">
            <v>0</v>
          </cell>
          <cell r="D223">
            <v>0</v>
          </cell>
          <cell r="G223">
            <v>0</v>
          </cell>
          <cell r="H223">
            <v>0</v>
          </cell>
          <cell r="I223" t="str">
            <v xml:space="preserve">A4.3.3 SIGMA - </v>
          </cell>
          <cell r="J223">
            <v>23754</v>
          </cell>
        </row>
        <row r="224">
          <cell r="C224">
            <v>-21501.59</v>
          </cell>
          <cell r="D224">
            <v>-12111.68</v>
          </cell>
          <cell r="F224">
            <v>-1102926.32</v>
          </cell>
          <cell r="G224">
            <v>-1115038</v>
          </cell>
          <cell r="H224">
            <v>0</v>
          </cell>
        </row>
        <row r="225">
          <cell r="C225">
            <v>0</v>
          </cell>
          <cell r="D225">
            <v>0</v>
          </cell>
          <cell r="G225">
            <v>0</v>
          </cell>
          <cell r="H225">
            <v>0</v>
          </cell>
        </row>
        <row r="226">
          <cell r="C226">
            <v>0</v>
          </cell>
          <cell r="D226">
            <v>0</v>
          </cell>
          <cell r="G226">
            <v>0</v>
          </cell>
          <cell r="H226">
            <v>0</v>
          </cell>
        </row>
        <row r="227">
          <cell r="C227">
            <v>0</v>
          </cell>
          <cell r="D227">
            <v>0</v>
          </cell>
          <cell r="F227">
            <v>0</v>
          </cell>
          <cell r="G227">
            <v>0</v>
          </cell>
          <cell r="H227">
            <v>0</v>
          </cell>
          <cell r="J227">
            <v>0</v>
          </cell>
        </row>
        <row r="228">
          <cell r="C228">
            <v>0</v>
          </cell>
          <cell r="D228">
            <v>0</v>
          </cell>
          <cell r="G228">
            <v>0</v>
          </cell>
          <cell r="H228">
            <v>0</v>
          </cell>
        </row>
        <row r="229">
          <cell r="C229">
            <v>0</v>
          </cell>
          <cell r="D229">
            <v>0</v>
          </cell>
          <cell r="G229">
            <v>0</v>
          </cell>
          <cell r="H229">
            <v>0</v>
          </cell>
        </row>
        <row r="230">
          <cell r="C230">
            <v>0</v>
          </cell>
          <cell r="D230">
            <v>0</v>
          </cell>
          <cell r="G230">
            <v>0</v>
          </cell>
          <cell r="H230">
            <v>0</v>
          </cell>
        </row>
        <row r="231">
          <cell r="C231">
            <v>0</v>
          </cell>
          <cell r="D231">
            <v>0</v>
          </cell>
          <cell r="G231">
            <v>0</v>
          </cell>
          <cell r="H231">
            <v>0</v>
          </cell>
        </row>
        <row r="232">
          <cell r="C232">
            <v>218668.38000000082</v>
          </cell>
          <cell r="D232">
            <v>117429.74999999936</v>
          </cell>
          <cell r="F232">
            <v>-52666.05</v>
          </cell>
          <cell r="G232">
            <v>64763.699999999357</v>
          </cell>
          <cell r="H232">
            <v>10499837.090000004</v>
          </cell>
          <cell r="J232">
            <v>-227984</v>
          </cell>
        </row>
        <row r="234">
          <cell r="C234">
            <v>-100530.5</v>
          </cell>
          <cell r="D234">
            <v>-54575.34</v>
          </cell>
          <cell r="F234">
            <v>-59484.05</v>
          </cell>
          <cell r="G234">
            <v>-114059.39</v>
          </cell>
          <cell r="H234">
            <v>-5571576.2400000002</v>
          </cell>
          <cell r="J234">
            <v>83453</v>
          </cell>
        </row>
        <row r="235">
          <cell r="C235">
            <v>-100530.5</v>
          </cell>
          <cell r="D235">
            <v>-54575.34</v>
          </cell>
          <cell r="F235">
            <v>-1018.59</v>
          </cell>
          <cell r="G235">
            <v>-55593.929999999993</v>
          </cell>
          <cell r="H235">
            <v>-5617914.7000000002</v>
          </cell>
        </row>
        <row r="236">
          <cell r="C236">
            <v>0</v>
          </cell>
          <cell r="D236">
            <v>0</v>
          </cell>
          <cell r="F236">
            <v>-58465.46</v>
          </cell>
          <cell r="G236">
            <v>-58465.46</v>
          </cell>
          <cell r="H236">
            <v>46338.46</v>
          </cell>
          <cell r="I236" t="str">
            <v xml:space="preserve">A4.3.3 SIGMA - </v>
          </cell>
          <cell r="J236">
            <v>83453</v>
          </cell>
        </row>
        <row r="238">
          <cell r="C238">
            <v>0</v>
          </cell>
          <cell r="D238">
            <v>0</v>
          </cell>
          <cell r="F238">
            <v>0</v>
          </cell>
          <cell r="G238">
            <v>0</v>
          </cell>
          <cell r="H238">
            <v>0</v>
          </cell>
          <cell r="J238">
            <v>0</v>
          </cell>
        </row>
      </sheetData>
      <sheetData sheetId="1">
        <row r="5">
          <cell r="C5">
            <v>69703743.959999993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sheetName val="smi"/>
      <sheetName val="explicado"/>
      <sheetName val="(SME+SMM) R$"/>
      <sheetName val="(SME+SMM) US$"/>
      <sheetName val="SMM R$ &amp; Us$"/>
      <sheetName val="RELATÓRIO_GEREN"/>
      <sheetName val="indices"/>
      <sheetName val="CASH1299"/>
      <sheetName val="A4.3-SIGMA"/>
    </sheetNames>
    <definedNames>
      <definedName name="atualização_bolsa.atualizar_bolsa"/>
      <definedName name="editor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98-99"/>
    </sheetNames>
    <definedNames>
      <definedName name="atualizar_bolsa"/>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AND"/>
      <sheetName val="Check"/>
      <sheetName val="Saldo 3os"/>
      <sheetName val="sup1820"/>
      <sheetName val="sup8710"/>
      <sheetName val="UsSteel"/>
      <sheetName val="cst7460"/>
      <sheetName val="vend"/>
      <sheetName val="Provisão Estoque"/>
      <sheetName val="Obsolec.Almox"/>
      <sheetName val="Prov.Frete"/>
      <sheetName val="Ficha Laçto"/>
      <sheetName val="CPV Balanço"/>
      <sheetName val="Mov.Est."/>
      <sheetName val="sup8710 res"/>
      <sheetName val="R"/>
      <sheetName val="R1"/>
      <sheetName val="R1.1"/>
      <sheetName val="R1.1.1."/>
      <sheetName val="R1.1.1.1"/>
      <sheetName val="R1.1.2"/>
      <sheetName val="R2"/>
      <sheetName val="R3"/>
      <sheetName val="R4"/>
      <sheetName val="R5"/>
      <sheetName val="Random"/>
      <sheetName val="ADMON"/>
      <sheetName val="OPERACION"/>
      <sheetName val="TECNICA"/>
      <sheetName val="VENTAS"/>
      <sheetName val="A4.6-SEAOIL"/>
    </sheetNames>
    <definedNames>
      <definedName name="L1C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PO1"/>
      <sheetName val="HIPO2-MÉDIA"/>
      <sheetName val="HIPO3-MÉDIA.PROG"/>
      <sheetName val="aprovado 98"/>
      <sheetName val="HIPO3-MÉDIA.PROG teste"/>
      <sheetName val="RD97"/>
      <sheetName val="Rec. Próprias"/>
    </sheetNames>
    <sheetDataSet>
      <sheetData sheetId="0"/>
      <sheetData sheetId="1"/>
      <sheetData sheetId="2"/>
      <sheetData sheetId="3"/>
      <sheetData sheetId="4"/>
      <sheetData sheetId="5">
        <row r="1">
          <cell r="A1" t="str">
            <v>DESCRICAO</v>
          </cell>
          <cell r="B1" t="str">
            <v>VALOR01</v>
          </cell>
          <cell r="C1" t="str">
            <v>VALOR02</v>
          </cell>
          <cell r="D1" t="str">
            <v>VALOR03</v>
          </cell>
          <cell r="E1" t="str">
            <v>VALOR04</v>
          </cell>
          <cell r="F1" t="str">
            <v>VALOR05</v>
          </cell>
          <cell r="G1" t="str">
            <v>VALOR06</v>
          </cell>
          <cell r="H1" t="str">
            <v>VALOR07</v>
          </cell>
          <cell r="I1" t="str">
            <v>VALOR08</v>
          </cell>
          <cell r="J1" t="str">
            <v>VALOR09</v>
          </cell>
          <cell r="K1" t="str">
            <v>VALOR10</v>
          </cell>
          <cell r="L1" t="str">
            <v>VALOR11</v>
          </cell>
          <cell r="M1" t="str">
            <v>VALOR12</v>
          </cell>
          <cell r="N1" t="str">
            <v>TOTAL</v>
          </cell>
        </row>
        <row r="2">
          <cell r="A2" t="str">
            <v>RECEITAS TARIFARIAS</v>
          </cell>
          <cell r="B2">
            <v>45706185.630000003</v>
          </cell>
          <cell r="C2">
            <v>41662191.520000003</v>
          </cell>
          <cell r="D2">
            <v>45235397.840000004</v>
          </cell>
          <cell r="E2">
            <v>43801549.68</v>
          </cell>
          <cell r="F2">
            <v>50129625.170000002</v>
          </cell>
          <cell r="G2">
            <v>42250494.609999999</v>
          </cell>
          <cell r="H2">
            <v>54995420.5</v>
          </cell>
          <cell r="I2">
            <v>50850110.960000001</v>
          </cell>
          <cell r="J2">
            <v>46494101.200000003</v>
          </cell>
          <cell r="K2">
            <v>49679559.090000004</v>
          </cell>
          <cell r="L2">
            <v>48168355.219999999</v>
          </cell>
          <cell r="M2">
            <v>51472988.329999998</v>
          </cell>
          <cell r="N2">
            <v>570445979.75</v>
          </cell>
        </row>
        <row r="3">
          <cell r="A3" t="str">
            <v>TAR. EMB. DOMESTICO</v>
          </cell>
          <cell r="B3">
            <v>6109413.2000000002</v>
          </cell>
          <cell r="C3">
            <v>6609169.3200000003</v>
          </cell>
          <cell r="D3">
            <v>6042887.46</v>
          </cell>
          <cell r="E3">
            <v>6544074.8799999999</v>
          </cell>
          <cell r="F3">
            <v>6268162.1500000004</v>
          </cell>
          <cell r="G3">
            <v>6814691.3200000003</v>
          </cell>
          <cell r="H3">
            <v>7131031.8300000001</v>
          </cell>
          <cell r="I3">
            <v>6881471.8899999997</v>
          </cell>
          <cell r="J3">
            <v>6833366.4199999999</v>
          </cell>
          <cell r="K3">
            <v>7122300.9699999997</v>
          </cell>
          <cell r="L3">
            <v>7390680.9400000004</v>
          </cell>
          <cell r="M3">
            <v>8271105.3499999996</v>
          </cell>
          <cell r="N3">
            <v>82018355.730000004</v>
          </cell>
        </row>
        <row r="4">
          <cell r="A4" t="str">
            <v>TAR. EMB. INTERNACIONAL</v>
          </cell>
          <cell r="B4">
            <v>4179065.19</v>
          </cell>
          <cell r="C4">
            <v>3082223.19</v>
          </cell>
          <cell r="D4">
            <v>3010234.19</v>
          </cell>
          <cell r="E4">
            <v>3171116.19</v>
          </cell>
          <cell r="F4">
            <v>3033589.19</v>
          </cell>
          <cell r="G4">
            <v>3335400.19</v>
          </cell>
          <cell r="H4">
            <v>4887378.3600000003</v>
          </cell>
          <cell r="I4">
            <v>3976256.19</v>
          </cell>
          <cell r="J4">
            <v>3702195.19</v>
          </cell>
          <cell r="K4">
            <v>3803801.19</v>
          </cell>
          <cell r="L4">
            <v>3658260.19</v>
          </cell>
          <cell r="M4">
            <v>3856225.19</v>
          </cell>
          <cell r="N4">
            <v>43695744.450000003</v>
          </cell>
        </row>
        <row r="5">
          <cell r="A5" t="str">
            <v>TAR. POUSO DOMESTICO</v>
          </cell>
          <cell r="B5">
            <v>3498039.03</v>
          </cell>
          <cell r="C5">
            <v>2945324.65</v>
          </cell>
          <cell r="D5">
            <v>3380048.99</v>
          </cell>
          <cell r="E5">
            <v>3290217.12</v>
          </cell>
          <cell r="F5">
            <v>3279952.66</v>
          </cell>
          <cell r="G5">
            <v>3169440.18</v>
          </cell>
          <cell r="H5">
            <v>3419840.41</v>
          </cell>
          <cell r="I5">
            <v>3443303.97</v>
          </cell>
          <cell r="J5">
            <v>3227428.37</v>
          </cell>
          <cell r="K5">
            <v>3350022</v>
          </cell>
          <cell r="L5">
            <v>3327356.31</v>
          </cell>
          <cell r="M5">
            <v>3400993.81</v>
          </cell>
          <cell r="N5">
            <v>39731967.5</v>
          </cell>
        </row>
        <row r="6">
          <cell r="A6" t="str">
            <v>TAR. POUSO INTERNACIONAL</v>
          </cell>
          <cell r="B6">
            <v>5821871.9100000001</v>
          </cell>
          <cell r="C6">
            <v>5200681.9400000004</v>
          </cell>
          <cell r="D6">
            <v>5676371.1900000004</v>
          </cell>
          <cell r="E6">
            <v>5305626.22</v>
          </cell>
          <cell r="F6">
            <v>5783004.5599999996</v>
          </cell>
          <cell r="G6">
            <v>5455669.1500000004</v>
          </cell>
          <cell r="H6">
            <v>5990822.6100000003</v>
          </cell>
          <cell r="I6">
            <v>5713928.5300000003</v>
          </cell>
          <cell r="J6">
            <v>5510241.9199999999</v>
          </cell>
          <cell r="K6">
            <v>6106636.75</v>
          </cell>
          <cell r="L6">
            <v>5163181.9400000004</v>
          </cell>
          <cell r="M6">
            <v>5744639.6500000004</v>
          </cell>
          <cell r="N6">
            <v>67472676.370000005</v>
          </cell>
        </row>
        <row r="7">
          <cell r="A7" t="str">
            <v>TAR. PEMANENCIA</v>
          </cell>
          <cell r="B7">
            <v>1013064.3</v>
          </cell>
          <cell r="C7">
            <v>943529.42</v>
          </cell>
          <cell r="D7">
            <v>1164612.01</v>
          </cell>
          <cell r="E7">
            <v>980420.27</v>
          </cell>
          <cell r="F7">
            <v>789234.61</v>
          </cell>
          <cell r="G7">
            <v>642373.77</v>
          </cell>
          <cell r="H7">
            <v>803994.29</v>
          </cell>
          <cell r="I7">
            <v>1173569.3799999999</v>
          </cell>
          <cell r="J7">
            <v>1013491.3</v>
          </cell>
          <cell r="K7">
            <v>995321.18</v>
          </cell>
          <cell r="L7">
            <v>690085.84</v>
          </cell>
          <cell r="M7">
            <v>907012.33</v>
          </cell>
          <cell r="N7">
            <v>11116708.699999999</v>
          </cell>
        </row>
        <row r="8">
          <cell r="A8" t="str">
            <v>TAR. ARMAZ./CAPATAZIA</v>
          </cell>
          <cell r="B8">
            <v>15259215</v>
          </cell>
          <cell r="C8">
            <v>13591833</v>
          </cell>
          <cell r="D8">
            <v>16233187</v>
          </cell>
          <cell r="E8">
            <v>14798354</v>
          </cell>
          <cell r="F8">
            <v>21147490</v>
          </cell>
          <cell r="G8">
            <v>13092925</v>
          </cell>
          <cell r="H8">
            <v>22073716</v>
          </cell>
          <cell r="I8">
            <v>19197511</v>
          </cell>
          <cell r="J8">
            <v>15990879</v>
          </cell>
          <cell r="K8">
            <v>17597752</v>
          </cell>
          <cell r="L8">
            <v>17898992</v>
          </cell>
          <cell r="M8">
            <v>18352847</v>
          </cell>
          <cell r="N8">
            <v>205234701</v>
          </cell>
        </row>
        <row r="9">
          <cell r="A9" t="str">
            <v>TAR. PAN E PAT</v>
          </cell>
          <cell r="B9">
            <v>9825517</v>
          </cell>
          <cell r="C9">
            <v>9289430</v>
          </cell>
          <cell r="D9">
            <v>9728057</v>
          </cell>
          <cell r="E9">
            <v>9711741</v>
          </cell>
          <cell r="F9">
            <v>9828192</v>
          </cell>
          <cell r="G9">
            <v>9739995</v>
          </cell>
          <cell r="H9">
            <v>10688637</v>
          </cell>
          <cell r="I9">
            <v>10464070</v>
          </cell>
          <cell r="J9">
            <v>10216499</v>
          </cell>
          <cell r="K9">
            <v>10703725</v>
          </cell>
          <cell r="L9">
            <v>10039798</v>
          </cell>
          <cell r="M9">
            <v>10940165</v>
          </cell>
          <cell r="N9">
            <v>121175826</v>
          </cell>
        </row>
        <row r="10">
          <cell r="A10" t="str">
            <v>RECEITAS COMERCIAIS</v>
          </cell>
          <cell r="B10">
            <v>18359160.309999999</v>
          </cell>
          <cell r="C10">
            <v>18491076.370000001</v>
          </cell>
          <cell r="D10">
            <v>16137446.09</v>
          </cell>
          <cell r="E10">
            <v>17832166.550000001</v>
          </cell>
          <cell r="F10">
            <v>17503124.809999999</v>
          </cell>
          <cell r="G10">
            <v>15692579.029999999</v>
          </cell>
          <cell r="H10">
            <v>15157911.359999999</v>
          </cell>
          <cell r="I10">
            <v>16690221.460000001</v>
          </cell>
          <cell r="J10">
            <v>17369117.059999999</v>
          </cell>
          <cell r="K10">
            <v>17655958.34</v>
          </cell>
          <cell r="L10">
            <v>17403057.170000002</v>
          </cell>
          <cell r="M10">
            <v>21708181.690000001</v>
          </cell>
          <cell r="N10">
            <v>210000000.24000001</v>
          </cell>
        </row>
        <row r="11">
          <cell r="A11" t="str">
            <v>RECEITAS DE TELECOM. AEROP.</v>
          </cell>
          <cell r="B11">
            <v>2415570</v>
          </cell>
          <cell r="C11">
            <v>2411458</v>
          </cell>
          <cell r="D11">
            <v>2502893</v>
          </cell>
          <cell r="E11">
            <v>2485806</v>
          </cell>
          <cell r="F11">
            <v>2481516</v>
          </cell>
          <cell r="G11">
            <v>2487756</v>
          </cell>
          <cell r="H11">
            <v>2538570</v>
          </cell>
          <cell r="I11">
            <v>2534458</v>
          </cell>
          <cell r="J11">
            <v>2548893</v>
          </cell>
          <cell r="K11">
            <v>2531806</v>
          </cell>
          <cell r="L11">
            <v>2527516</v>
          </cell>
          <cell r="M11">
            <v>2533758</v>
          </cell>
          <cell r="N11">
            <v>30000000</v>
          </cell>
        </row>
        <row r="12">
          <cell r="A12" t="str">
            <v>RECEITAS FINANCEIRAS</v>
          </cell>
          <cell r="B12">
            <v>417983</v>
          </cell>
          <cell r="C12">
            <v>417983</v>
          </cell>
          <cell r="D12">
            <v>417984</v>
          </cell>
          <cell r="E12">
            <v>417984</v>
          </cell>
          <cell r="F12">
            <v>417984</v>
          </cell>
          <cell r="G12">
            <v>417984</v>
          </cell>
          <cell r="H12">
            <v>417984</v>
          </cell>
          <cell r="I12">
            <v>417984</v>
          </cell>
          <cell r="J12">
            <v>418134</v>
          </cell>
          <cell r="K12">
            <v>417984</v>
          </cell>
          <cell r="L12">
            <v>417984</v>
          </cell>
          <cell r="M12">
            <v>417980</v>
          </cell>
          <cell r="N12">
            <v>5015952</v>
          </cell>
        </row>
        <row r="13">
          <cell r="A13" t="str">
            <v>RECEITAS EVENTUAIS</v>
          </cell>
          <cell r="B13">
            <v>3012944.48</v>
          </cell>
          <cell r="C13">
            <v>3006305.92</v>
          </cell>
          <cell r="D13">
            <v>2885666.26</v>
          </cell>
          <cell r="E13">
            <v>3193438.45</v>
          </cell>
          <cell r="F13">
            <v>3068685.23</v>
          </cell>
          <cell r="G13">
            <v>3140492.73</v>
          </cell>
          <cell r="H13">
            <v>3110630.09</v>
          </cell>
          <cell r="I13">
            <v>2345901.64</v>
          </cell>
          <cell r="J13">
            <v>3150543.47</v>
          </cell>
          <cell r="K13">
            <v>3339463.45</v>
          </cell>
          <cell r="L13">
            <v>3138335.83</v>
          </cell>
          <cell r="M13">
            <v>3126127.64</v>
          </cell>
          <cell r="N13">
            <v>36518535.189999998</v>
          </cell>
        </row>
        <row r="14">
          <cell r="A14" t="str">
            <v>TOTAL DA RECEITA</v>
          </cell>
          <cell r="B14">
            <v>69911843.420000002</v>
          </cell>
          <cell r="C14">
            <v>65989014.810000002</v>
          </cell>
          <cell r="D14">
            <v>67179387.189999998</v>
          </cell>
          <cell r="E14">
            <v>67730944.680000007</v>
          </cell>
          <cell r="F14">
            <v>73600935.209999993</v>
          </cell>
          <cell r="G14">
            <v>63989306.369999997</v>
          </cell>
          <cell r="H14">
            <v>76220515.950000003</v>
          </cell>
          <cell r="I14">
            <v>72838676.060000002</v>
          </cell>
          <cell r="J14">
            <v>69980788.730000004</v>
          </cell>
          <cell r="K14">
            <v>73624770.879999995</v>
          </cell>
          <cell r="L14">
            <v>71655248.219999999</v>
          </cell>
          <cell r="M14">
            <v>79259035.659999996</v>
          </cell>
          <cell r="N14">
            <v>851980467.17999995</v>
          </cell>
        </row>
        <row r="15">
          <cell r="A15" t="str">
            <v>AJUSTE REGIME DE CAIXA</v>
          </cell>
          <cell r="B15">
            <v>5503666.9500000002</v>
          </cell>
          <cell r="C15">
            <v>101214.52</v>
          </cell>
          <cell r="D15">
            <v>17487.259999999998</v>
          </cell>
          <cell r="E15">
            <v>101319.41</v>
          </cell>
          <cell r="F15">
            <v>109681.85</v>
          </cell>
          <cell r="G15">
            <v>230240.88</v>
          </cell>
          <cell r="H15">
            <v>112739.3</v>
          </cell>
          <cell r="I15">
            <v>153270.74</v>
          </cell>
          <cell r="J15">
            <v>244930.18</v>
          </cell>
          <cell r="K15">
            <v>157309.69</v>
          </cell>
          <cell r="L15">
            <v>345447.02</v>
          </cell>
          <cell r="M15">
            <v>174956.46</v>
          </cell>
          <cell r="N15">
            <v>7252264.2599999998</v>
          </cell>
        </row>
        <row r="16">
          <cell r="A16" t="str">
            <v>PARCELAS ACORDOS CIAS AEREAS</v>
          </cell>
          <cell r="B16">
            <v>975000</v>
          </cell>
          <cell r="C16">
            <v>975000</v>
          </cell>
          <cell r="D16">
            <v>975000</v>
          </cell>
          <cell r="E16">
            <v>975000</v>
          </cell>
          <cell r="F16">
            <v>975000</v>
          </cell>
          <cell r="G16">
            <v>975000</v>
          </cell>
          <cell r="H16">
            <v>975000</v>
          </cell>
          <cell r="I16">
            <v>975000</v>
          </cell>
          <cell r="J16">
            <v>975000</v>
          </cell>
          <cell r="K16">
            <v>975000</v>
          </cell>
          <cell r="L16">
            <v>975000</v>
          </cell>
          <cell r="M16">
            <v>975000</v>
          </cell>
          <cell r="N16">
            <v>11700000</v>
          </cell>
        </row>
        <row r="17">
          <cell r="A17" t="str">
            <v>FUNDO DE DEPRECIACAO</v>
          </cell>
          <cell r="B17">
            <v>813378.02</v>
          </cell>
          <cell r="C17">
            <v>893174.24</v>
          </cell>
          <cell r="D17">
            <v>938544.48</v>
          </cell>
          <cell r="E17">
            <v>971936.55</v>
          </cell>
          <cell r="F17">
            <v>1013813.47</v>
          </cell>
          <cell r="G17">
            <v>1064069.54</v>
          </cell>
          <cell r="H17">
            <v>1114579.0900000001</v>
          </cell>
          <cell r="I17">
            <v>1153603.25</v>
          </cell>
          <cell r="J17">
            <v>1174556.97</v>
          </cell>
          <cell r="K17">
            <v>1195316.8700000001</v>
          </cell>
          <cell r="L17">
            <v>1207890.17</v>
          </cell>
          <cell r="M17">
            <v>1220191.6599999999</v>
          </cell>
          <cell r="N17">
            <v>12761054.310000001</v>
          </cell>
        </row>
        <row r="18">
          <cell r="A18" t="str">
            <v>CORRECAO MONETARIA DO PATRIMONIO</v>
          </cell>
          <cell r="B18">
            <v>0</v>
          </cell>
          <cell r="C18">
            <v>0</v>
          </cell>
          <cell r="D18">
            <v>0</v>
          </cell>
          <cell r="E18">
            <v>0</v>
          </cell>
          <cell r="F18">
            <v>0</v>
          </cell>
          <cell r="G18">
            <v>0</v>
          </cell>
          <cell r="H18">
            <v>0</v>
          </cell>
          <cell r="I18">
            <v>0</v>
          </cell>
          <cell r="J18">
            <v>0</v>
          </cell>
          <cell r="K18">
            <v>0</v>
          </cell>
          <cell r="L18">
            <v>0</v>
          </cell>
          <cell r="M18">
            <v>0</v>
          </cell>
          <cell r="N18">
            <v>0</v>
          </cell>
        </row>
        <row r="19">
          <cell r="A19" t="str">
            <v>RECURSOS DE CONVENIOS</v>
          </cell>
          <cell r="B19">
            <v>5641716</v>
          </cell>
          <cell r="C19">
            <v>0</v>
          </cell>
          <cell r="D19">
            <v>0</v>
          </cell>
          <cell r="E19">
            <v>0</v>
          </cell>
          <cell r="F19">
            <v>0</v>
          </cell>
          <cell r="G19">
            <v>0</v>
          </cell>
          <cell r="H19">
            <v>0</v>
          </cell>
          <cell r="I19">
            <v>0</v>
          </cell>
          <cell r="J19">
            <v>0</v>
          </cell>
          <cell r="K19">
            <v>0</v>
          </cell>
          <cell r="L19">
            <v>0</v>
          </cell>
          <cell r="M19">
            <v>0</v>
          </cell>
          <cell r="N19">
            <v>5641716</v>
          </cell>
        </row>
        <row r="20">
          <cell r="A20" t="str">
            <v>(-) INADIMPLENCIA</v>
          </cell>
          <cell r="B20">
            <v>-1926427.07</v>
          </cell>
          <cell r="C20">
            <v>-1766959.72</v>
          </cell>
          <cell r="D20">
            <v>-1896057.22</v>
          </cell>
          <cell r="E20">
            <v>-1845617.14</v>
          </cell>
          <cell r="F20">
            <v>-1879131.62</v>
          </cell>
          <cell r="G20">
            <v>-1808828.66</v>
          </cell>
          <cell r="H20">
            <v>-1976839.79</v>
          </cell>
          <cell r="I20">
            <v>-1975332.51</v>
          </cell>
          <cell r="J20">
            <v>-1904626.79</v>
          </cell>
          <cell r="K20">
            <v>-2013007.18</v>
          </cell>
          <cell r="L20">
            <v>-1837443.15</v>
          </cell>
          <cell r="M20">
            <v>-2020235.2</v>
          </cell>
          <cell r="N20">
            <v>-22850506.050000001</v>
          </cell>
        </row>
        <row r="21">
          <cell r="A21" t="str">
            <v>SUBTOTAL-1</v>
          </cell>
          <cell r="B21">
            <v>75415510.370000005</v>
          </cell>
          <cell r="C21">
            <v>66090229.329999998</v>
          </cell>
          <cell r="D21">
            <v>67196874.450000003</v>
          </cell>
          <cell r="E21">
            <v>67832264.090000004</v>
          </cell>
          <cell r="F21">
            <v>73710617.060000002</v>
          </cell>
          <cell r="G21">
            <v>64219547.25</v>
          </cell>
          <cell r="H21">
            <v>76333255.25</v>
          </cell>
          <cell r="I21">
            <v>72991946.799999997</v>
          </cell>
          <cell r="J21">
            <v>70225718.909999996</v>
          </cell>
          <cell r="K21">
            <v>73782080.569999993</v>
          </cell>
          <cell r="L21">
            <v>72000695.239999995</v>
          </cell>
          <cell r="M21">
            <v>79433992.120000005</v>
          </cell>
          <cell r="N21">
            <v>859232731.44000006</v>
          </cell>
        </row>
        <row r="22">
          <cell r="A22" t="str">
            <v>SALDO DO EXERCICIO ANTERIOR</v>
          </cell>
          <cell r="B22">
            <v>4801311</v>
          </cell>
          <cell r="C22">
            <v>4801311</v>
          </cell>
          <cell r="D22">
            <v>4801311</v>
          </cell>
          <cell r="E22">
            <v>4801311</v>
          </cell>
          <cell r="F22">
            <v>4301311</v>
          </cell>
          <cell r="G22">
            <v>4301311</v>
          </cell>
          <cell r="H22">
            <v>3301311</v>
          </cell>
          <cell r="I22">
            <v>3301311</v>
          </cell>
          <cell r="J22">
            <v>3301311</v>
          </cell>
          <cell r="K22">
            <v>3301311</v>
          </cell>
          <cell r="L22">
            <v>2301311</v>
          </cell>
          <cell r="M22">
            <v>2301319</v>
          </cell>
          <cell r="N22">
            <v>45615740</v>
          </cell>
        </row>
        <row r="23">
          <cell r="A23" t="str">
            <v>PARCELAS ACORDO CIAS AEREAS(ATAERO)</v>
          </cell>
          <cell r="B23">
            <v>133333</v>
          </cell>
          <cell r="C23">
            <v>133333</v>
          </cell>
          <cell r="D23">
            <v>133333</v>
          </cell>
          <cell r="E23">
            <v>133333</v>
          </cell>
          <cell r="F23">
            <v>133333</v>
          </cell>
          <cell r="G23">
            <v>133333</v>
          </cell>
          <cell r="H23">
            <v>133333</v>
          </cell>
          <cell r="I23">
            <v>133333</v>
          </cell>
          <cell r="J23">
            <v>133333</v>
          </cell>
          <cell r="K23">
            <v>133333</v>
          </cell>
          <cell r="L23">
            <v>133333</v>
          </cell>
          <cell r="M23">
            <v>133337</v>
          </cell>
          <cell r="N23">
            <v>1600000</v>
          </cell>
        </row>
        <row r="24">
          <cell r="A24" t="str">
            <v>RECEITA FINANCEIRA ATAERO</v>
          </cell>
          <cell r="B24">
            <v>166667</v>
          </cell>
          <cell r="C24">
            <v>166667</v>
          </cell>
          <cell r="D24">
            <v>166667</v>
          </cell>
          <cell r="E24">
            <v>166667</v>
          </cell>
          <cell r="F24">
            <v>166667</v>
          </cell>
          <cell r="G24">
            <v>166667</v>
          </cell>
          <cell r="H24">
            <v>166667</v>
          </cell>
          <cell r="I24">
            <v>166667</v>
          </cell>
          <cell r="J24">
            <v>166667</v>
          </cell>
          <cell r="K24">
            <v>166667</v>
          </cell>
          <cell r="L24">
            <v>166667</v>
          </cell>
          <cell r="M24">
            <v>166663</v>
          </cell>
          <cell r="N24">
            <v>2000000</v>
          </cell>
        </row>
        <row r="25">
          <cell r="A25" t="str">
            <v>RECURSOS - SPV</v>
          </cell>
          <cell r="B25">
            <v>24368867</v>
          </cell>
          <cell r="C25">
            <v>0</v>
          </cell>
          <cell r="D25">
            <v>0</v>
          </cell>
          <cell r="E25">
            <v>0</v>
          </cell>
          <cell r="F25">
            <v>0</v>
          </cell>
          <cell r="G25">
            <v>0</v>
          </cell>
          <cell r="H25">
            <v>0</v>
          </cell>
          <cell r="I25">
            <v>0</v>
          </cell>
          <cell r="J25">
            <v>0</v>
          </cell>
          <cell r="K25">
            <v>0</v>
          </cell>
          <cell r="L25">
            <v>0</v>
          </cell>
          <cell r="M25">
            <v>0</v>
          </cell>
          <cell r="N25">
            <v>24368867</v>
          </cell>
        </row>
        <row r="26">
          <cell r="A26" t="str">
            <v>ATAERO</v>
          </cell>
          <cell r="B26">
            <v>8611360.4700000007</v>
          </cell>
          <cell r="C26">
            <v>7769462.7599999998</v>
          </cell>
          <cell r="D26">
            <v>8521761.8000000007</v>
          </cell>
          <cell r="E26">
            <v>8181554.0800000001</v>
          </cell>
          <cell r="F26">
            <v>9672343.9600000009</v>
          </cell>
          <cell r="G26">
            <v>7802519.9100000001</v>
          </cell>
          <cell r="H26">
            <v>10633628.039999999</v>
          </cell>
          <cell r="I26">
            <v>9692649.8300000001</v>
          </cell>
          <cell r="J26">
            <v>8706624.5299999993</v>
          </cell>
          <cell r="K26">
            <v>9354200.1799999997</v>
          </cell>
          <cell r="L26">
            <v>9150853.7300000004</v>
          </cell>
          <cell r="M26">
            <v>9727877.5999999996</v>
          </cell>
          <cell r="N26">
            <v>107824836.89</v>
          </cell>
        </row>
        <row r="27">
          <cell r="A27" t="str">
            <v>(-) INADIMPLENCIA</v>
          </cell>
          <cell r="B27">
            <v>-178414.94</v>
          </cell>
          <cell r="C27">
            <v>-156945.01999999999</v>
          </cell>
          <cell r="D27">
            <v>-176482.07</v>
          </cell>
          <cell r="E27">
            <v>-165349.13</v>
          </cell>
          <cell r="F27">
            <v>-170113.46</v>
          </cell>
          <cell r="G27">
            <v>-160017.54999999999</v>
          </cell>
          <cell r="H27">
            <v>-176371.99</v>
          </cell>
          <cell r="I27">
            <v>-178377.41</v>
          </cell>
          <cell r="J27">
            <v>-168369.02</v>
          </cell>
          <cell r="K27">
            <v>-180469.74</v>
          </cell>
          <cell r="L27">
            <v>-158517.79999999999</v>
          </cell>
          <cell r="M27">
            <v>-173574.61</v>
          </cell>
          <cell r="N27">
            <v>-2043002.74</v>
          </cell>
        </row>
        <row r="28">
          <cell r="A28" t="str">
            <v>SUBTOTAL-2</v>
          </cell>
          <cell r="B28">
            <v>37903123.530000001</v>
          </cell>
          <cell r="C28">
            <v>12713828.74</v>
          </cell>
          <cell r="D28">
            <v>13446590.73</v>
          </cell>
          <cell r="E28">
            <v>13117515.949999999</v>
          </cell>
          <cell r="F28">
            <v>14103541.5</v>
          </cell>
          <cell r="G28">
            <v>12243813.359999999</v>
          </cell>
          <cell r="H28">
            <v>14058567.050000001</v>
          </cell>
          <cell r="I28">
            <v>13115583.42</v>
          </cell>
          <cell r="J28">
            <v>12139566.51</v>
          </cell>
          <cell r="K28">
            <v>12775041.439999999</v>
          </cell>
          <cell r="L28">
            <v>11593646.93</v>
          </cell>
          <cell r="M28">
            <v>12155621.99</v>
          </cell>
          <cell r="N28">
            <v>179366441.15000001</v>
          </cell>
        </row>
        <row r="29">
          <cell r="A29" t="str">
            <v>TOTAL DA RECEITA</v>
          </cell>
          <cell r="B29">
            <v>113318633.90000001</v>
          </cell>
          <cell r="C29">
            <v>78804058.069999993</v>
          </cell>
          <cell r="D29">
            <v>80643465.180000007</v>
          </cell>
          <cell r="E29">
            <v>80949780.040000007</v>
          </cell>
          <cell r="F29">
            <v>87814158.560000002</v>
          </cell>
          <cell r="G29">
            <v>76463360.609999999</v>
          </cell>
          <cell r="H29">
            <v>90391822.299999997</v>
          </cell>
          <cell r="I29">
            <v>86107530.219999999</v>
          </cell>
          <cell r="J29">
            <v>82365285.420000002</v>
          </cell>
          <cell r="K29">
            <v>86557122.010000005</v>
          </cell>
          <cell r="L29">
            <v>83594342.170000002</v>
          </cell>
          <cell r="M29">
            <v>91589614.109999999</v>
          </cell>
          <cell r="N29">
            <v>1038599172.59</v>
          </cell>
        </row>
        <row r="30">
          <cell r="A30" t="str">
            <v>PROG.1-ADMINISTRACAO AEROPORTUARIA</v>
          </cell>
          <cell r="B30">
            <v>42729252.479999997</v>
          </cell>
          <cell r="C30">
            <v>41360053.670000002</v>
          </cell>
          <cell r="D30">
            <v>43362348.82</v>
          </cell>
          <cell r="E30">
            <v>45725654.289999999</v>
          </cell>
          <cell r="F30">
            <v>40847867.880000003</v>
          </cell>
          <cell r="G30">
            <v>40831298.450000003</v>
          </cell>
          <cell r="H30">
            <v>42128572.82</v>
          </cell>
          <cell r="I30">
            <v>40565045.630000003</v>
          </cell>
          <cell r="J30">
            <v>40557902.68</v>
          </cell>
          <cell r="K30">
            <v>40635183.18</v>
          </cell>
          <cell r="L30">
            <v>39947064.210000001</v>
          </cell>
          <cell r="M30">
            <v>56169513.5</v>
          </cell>
          <cell r="N30">
            <v>514859757.61000001</v>
          </cell>
        </row>
        <row r="31">
          <cell r="A31" t="str">
            <v>PESSOAL</v>
          </cell>
          <cell r="B31">
            <v>12631946</v>
          </cell>
          <cell r="C31">
            <v>12623412</v>
          </cell>
          <cell r="D31">
            <v>12630186</v>
          </cell>
          <cell r="E31">
            <v>12632753</v>
          </cell>
          <cell r="F31">
            <v>12645096</v>
          </cell>
          <cell r="G31">
            <v>12654179</v>
          </cell>
          <cell r="H31">
            <v>12670552</v>
          </cell>
          <cell r="I31">
            <v>12753786</v>
          </cell>
          <cell r="J31">
            <v>12753800</v>
          </cell>
          <cell r="K31">
            <v>12753772</v>
          </cell>
          <cell r="L31">
            <v>12753827</v>
          </cell>
          <cell r="M31">
            <v>12745645</v>
          </cell>
          <cell r="N31">
            <v>152248954</v>
          </cell>
        </row>
        <row r="32">
          <cell r="A32" t="str">
            <v>ENC.DIRETOS COM PESSOAL</v>
          </cell>
          <cell r="B32">
            <v>10295966</v>
          </cell>
          <cell r="C32">
            <v>10294953</v>
          </cell>
          <cell r="D32">
            <v>10303446</v>
          </cell>
          <cell r="E32">
            <v>10693056</v>
          </cell>
          <cell r="F32">
            <v>10319149</v>
          </cell>
          <cell r="G32">
            <v>10320458</v>
          </cell>
          <cell r="H32">
            <v>11812450</v>
          </cell>
          <cell r="I32">
            <v>10445506</v>
          </cell>
          <cell r="J32">
            <v>10443682</v>
          </cell>
          <cell r="K32">
            <v>10443682</v>
          </cell>
          <cell r="L32">
            <v>10440494</v>
          </cell>
          <cell r="M32">
            <v>10686705</v>
          </cell>
          <cell r="N32">
            <v>126499547</v>
          </cell>
        </row>
        <row r="33">
          <cell r="A33" t="str">
            <v>ENC.IND. C/PES EXC.PROG.FORM.PROF.</v>
          </cell>
          <cell r="B33">
            <v>3726111.63</v>
          </cell>
          <cell r="C33">
            <v>3693517.63</v>
          </cell>
          <cell r="D33">
            <v>3688265.63</v>
          </cell>
          <cell r="E33">
            <v>3726006.63</v>
          </cell>
          <cell r="F33">
            <v>3750661.63</v>
          </cell>
          <cell r="G33">
            <v>3743211.63</v>
          </cell>
          <cell r="H33">
            <v>3736317.63</v>
          </cell>
          <cell r="I33">
            <v>3736938.63</v>
          </cell>
          <cell r="J33">
            <v>3698278.63</v>
          </cell>
          <cell r="K33">
            <v>3708236.63</v>
          </cell>
          <cell r="L33">
            <v>3707999.63</v>
          </cell>
          <cell r="M33">
            <v>3707123.63</v>
          </cell>
          <cell r="N33">
            <v>44622669.560000002</v>
          </cell>
        </row>
        <row r="34">
          <cell r="A34" t="str">
            <v>ENC.IND.COM PES. C/PROG.FORM.PROF.</v>
          </cell>
          <cell r="B34">
            <v>465395</v>
          </cell>
          <cell r="C34">
            <v>614272</v>
          </cell>
          <cell r="D34">
            <v>921704</v>
          </cell>
          <cell r="E34">
            <v>728887.01</v>
          </cell>
          <cell r="F34">
            <v>732410.01</v>
          </cell>
          <cell r="G34">
            <v>601103</v>
          </cell>
          <cell r="H34">
            <v>483021.02</v>
          </cell>
          <cell r="I34">
            <v>434016.01</v>
          </cell>
          <cell r="J34">
            <v>441515</v>
          </cell>
          <cell r="K34">
            <v>284695.01</v>
          </cell>
          <cell r="L34">
            <v>181597</v>
          </cell>
          <cell r="M34">
            <v>124035</v>
          </cell>
          <cell r="N34">
            <v>6012650.0599999996</v>
          </cell>
        </row>
        <row r="35">
          <cell r="A35" t="str">
            <v>MATERIAL DE CONSUMO</v>
          </cell>
          <cell r="B35">
            <v>634159.69999999995</v>
          </cell>
          <cell r="C35">
            <v>509454.1</v>
          </cell>
          <cell r="D35">
            <v>1508539.1</v>
          </cell>
          <cell r="E35">
            <v>453424.7</v>
          </cell>
          <cell r="F35">
            <v>461748.7</v>
          </cell>
          <cell r="G35">
            <v>429167.1</v>
          </cell>
          <cell r="H35">
            <v>479280.1</v>
          </cell>
          <cell r="I35">
            <v>446141.7</v>
          </cell>
          <cell r="J35">
            <v>457874.1</v>
          </cell>
          <cell r="K35">
            <v>436178.7</v>
          </cell>
          <cell r="L35">
            <v>403620.1</v>
          </cell>
          <cell r="M35">
            <v>400425.1</v>
          </cell>
          <cell r="N35">
            <v>6620013.2000000002</v>
          </cell>
        </row>
        <row r="36">
          <cell r="A36" t="str">
            <v>SERVICOS CONTRATADOS E LOCACOES</v>
          </cell>
          <cell r="B36">
            <v>2709028</v>
          </cell>
          <cell r="C36">
            <v>2821188</v>
          </cell>
          <cell r="D36">
            <v>2162426</v>
          </cell>
          <cell r="E36">
            <v>2468767.34</v>
          </cell>
          <cell r="F36">
            <v>2164239.34</v>
          </cell>
          <cell r="G36">
            <v>2147805.67</v>
          </cell>
          <cell r="H36">
            <v>2540495.67</v>
          </cell>
          <cell r="I36">
            <v>2211292</v>
          </cell>
          <cell r="J36">
            <v>2203826</v>
          </cell>
          <cell r="K36">
            <v>2553214</v>
          </cell>
          <cell r="L36">
            <v>2198480</v>
          </cell>
          <cell r="M36">
            <v>2167869</v>
          </cell>
          <cell r="N36">
            <v>28348631.02</v>
          </cell>
        </row>
        <row r="37">
          <cell r="A37" t="str">
            <v>UTILIDADES E SERVICOS PUBLICOS</v>
          </cell>
          <cell r="B37">
            <v>2492702</v>
          </cell>
          <cell r="C37">
            <v>2514139</v>
          </cell>
          <cell r="D37">
            <v>2488822</v>
          </cell>
          <cell r="E37">
            <v>2494413</v>
          </cell>
          <cell r="F37">
            <v>2485785</v>
          </cell>
          <cell r="G37">
            <v>2470317</v>
          </cell>
          <cell r="H37">
            <v>2472937</v>
          </cell>
          <cell r="I37">
            <v>2483289</v>
          </cell>
          <cell r="J37">
            <v>2484588</v>
          </cell>
          <cell r="K37">
            <v>2484688</v>
          </cell>
          <cell r="L37">
            <v>2484221</v>
          </cell>
          <cell r="M37">
            <v>2472247</v>
          </cell>
          <cell r="N37">
            <v>29828148</v>
          </cell>
        </row>
        <row r="38">
          <cell r="A38" t="str">
            <v>DESPESAS GERAIS</v>
          </cell>
          <cell r="B38">
            <v>3552925.45</v>
          </cell>
          <cell r="C38">
            <v>3097443.85</v>
          </cell>
          <cell r="D38">
            <v>4507230.45</v>
          </cell>
          <cell r="E38">
            <v>2967267.55</v>
          </cell>
          <cell r="F38">
            <v>3077795.45</v>
          </cell>
          <cell r="G38">
            <v>3203556.37</v>
          </cell>
          <cell r="H38">
            <v>2676617.9300000002</v>
          </cell>
          <cell r="I38">
            <v>2658544.5299999998</v>
          </cell>
          <cell r="J38">
            <v>2672664.33</v>
          </cell>
          <cell r="K38">
            <v>2583704.25</v>
          </cell>
          <cell r="L38">
            <v>2445399.73</v>
          </cell>
          <cell r="M38">
            <v>2391776.23</v>
          </cell>
          <cell r="N38">
            <v>35834926.119999997</v>
          </cell>
        </row>
        <row r="39">
          <cell r="A39" t="str">
            <v>PASEP</v>
          </cell>
          <cell r="B39">
            <v>405543.77</v>
          </cell>
          <cell r="C39">
            <v>384112.48</v>
          </cell>
          <cell r="D39">
            <v>382103.31</v>
          </cell>
          <cell r="E39">
            <v>390067.98</v>
          </cell>
          <cell r="F39">
            <v>419082.16</v>
          </cell>
          <cell r="G39">
            <v>381001.29</v>
          </cell>
          <cell r="H39">
            <v>409986.07</v>
          </cell>
          <cell r="I39">
            <v>427238.17</v>
          </cell>
          <cell r="J39">
            <v>408587.99</v>
          </cell>
          <cell r="K39">
            <v>427786.01</v>
          </cell>
          <cell r="L39">
            <v>409775.66</v>
          </cell>
          <cell r="M39">
            <v>561832.57999999996</v>
          </cell>
          <cell r="N39">
            <v>5007117.47</v>
          </cell>
        </row>
        <row r="40">
          <cell r="A40" t="str">
            <v>COFINS</v>
          </cell>
          <cell r="B40">
            <v>1246756.42</v>
          </cell>
          <cell r="C40">
            <v>1174267.8799999999</v>
          </cell>
          <cell r="D40">
            <v>1176271.3600000001</v>
          </cell>
          <cell r="E40">
            <v>1202491.04</v>
          </cell>
          <cell r="F40">
            <v>1292074.6299999999</v>
          </cell>
          <cell r="G40">
            <v>1175377.8600000001</v>
          </cell>
          <cell r="H40">
            <v>1261621.82</v>
          </cell>
          <cell r="I40">
            <v>1318572.8500000001</v>
          </cell>
          <cell r="J40">
            <v>1262816.67</v>
          </cell>
          <cell r="K40">
            <v>1305125.22</v>
          </cell>
          <cell r="L40">
            <v>1259960.43</v>
          </cell>
          <cell r="M40">
            <v>1730136.81</v>
          </cell>
          <cell r="N40">
            <v>15405472.99</v>
          </cell>
        </row>
        <row r="41">
          <cell r="A41" t="str">
            <v>RESULTADO DA CORRECAO MONETARIA</v>
          </cell>
          <cell r="B41">
            <v>0</v>
          </cell>
          <cell r="C41">
            <v>0</v>
          </cell>
          <cell r="D41">
            <v>0</v>
          </cell>
          <cell r="E41">
            <v>0</v>
          </cell>
          <cell r="F41">
            <v>0</v>
          </cell>
          <cell r="G41">
            <v>0</v>
          </cell>
          <cell r="H41">
            <v>0</v>
          </cell>
          <cell r="I41">
            <v>0</v>
          </cell>
          <cell r="J41">
            <v>0</v>
          </cell>
          <cell r="K41">
            <v>0</v>
          </cell>
          <cell r="L41">
            <v>0</v>
          </cell>
          <cell r="M41">
            <v>0</v>
          </cell>
          <cell r="N41">
            <v>0</v>
          </cell>
        </row>
        <row r="42">
          <cell r="A42" t="str">
            <v>DEPRECIACAO E AMORTIZACAO</v>
          </cell>
          <cell r="B42">
            <v>813378.02</v>
          </cell>
          <cell r="C42">
            <v>893174.24</v>
          </cell>
          <cell r="D42">
            <v>938544.48</v>
          </cell>
          <cell r="E42">
            <v>971936.55</v>
          </cell>
          <cell r="F42">
            <v>1013813.47</v>
          </cell>
          <cell r="G42">
            <v>1064069.54</v>
          </cell>
          <cell r="H42">
            <v>1114579.0900000001</v>
          </cell>
          <cell r="I42">
            <v>1153603.25</v>
          </cell>
          <cell r="J42">
            <v>1174556.97</v>
          </cell>
          <cell r="K42">
            <v>1195316.8700000001</v>
          </cell>
          <cell r="L42">
            <v>1207890.17</v>
          </cell>
          <cell r="M42">
            <v>1220191.6599999999</v>
          </cell>
          <cell r="N42">
            <v>12761054.310000001</v>
          </cell>
        </row>
        <row r="43">
          <cell r="A43" t="str">
            <v>IMPOSTO DE RENDA PESSOA JURIDICA</v>
          </cell>
          <cell r="B43">
            <v>1097075</v>
          </cell>
          <cell r="C43">
            <v>1097075</v>
          </cell>
          <cell r="D43">
            <v>1097075</v>
          </cell>
          <cell r="E43">
            <v>1097075</v>
          </cell>
          <cell r="F43">
            <v>1097075</v>
          </cell>
          <cell r="G43">
            <v>1097075</v>
          </cell>
          <cell r="H43">
            <v>1097075</v>
          </cell>
          <cell r="I43">
            <v>1097075</v>
          </cell>
          <cell r="J43">
            <v>1097075</v>
          </cell>
          <cell r="K43">
            <v>1097075</v>
          </cell>
          <cell r="L43">
            <v>1097075</v>
          </cell>
          <cell r="M43">
            <v>1097074</v>
          </cell>
          <cell r="N43">
            <v>13164899</v>
          </cell>
        </row>
        <row r="44">
          <cell r="A44" t="str">
            <v>IMPOSTOS,TAXAS E CONTRIBUICAO</v>
          </cell>
          <cell r="B44">
            <v>832146.15</v>
          </cell>
          <cell r="C44">
            <v>649531.15</v>
          </cell>
          <cell r="D44">
            <v>646982.15</v>
          </cell>
          <cell r="E44">
            <v>637233.15</v>
          </cell>
          <cell r="F44">
            <v>626043.15</v>
          </cell>
          <cell r="G44">
            <v>652749.65</v>
          </cell>
          <cell r="H44">
            <v>629454.15</v>
          </cell>
          <cell r="I44">
            <v>621289.15</v>
          </cell>
          <cell r="J44">
            <v>625687.65</v>
          </cell>
          <cell r="K44">
            <v>629365.15</v>
          </cell>
          <cell r="L44">
            <v>624294.15</v>
          </cell>
          <cell r="M44">
            <v>632588.15</v>
          </cell>
          <cell r="N44">
            <v>7807363.7999999998</v>
          </cell>
        </row>
        <row r="45">
          <cell r="A45" t="str">
            <v>DESPESAS FINANCEIRAS</v>
          </cell>
          <cell r="B45">
            <v>94803</v>
          </cell>
          <cell r="C45">
            <v>94528</v>
          </cell>
          <cell r="D45">
            <v>94528</v>
          </cell>
          <cell r="E45">
            <v>94538</v>
          </cell>
          <cell r="F45">
            <v>94528</v>
          </cell>
          <cell r="G45">
            <v>94528</v>
          </cell>
          <cell r="H45">
            <v>94528</v>
          </cell>
          <cell r="I45">
            <v>94538</v>
          </cell>
          <cell r="J45">
            <v>94589</v>
          </cell>
          <cell r="K45">
            <v>94538</v>
          </cell>
          <cell r="L45">
            <v>94538</v>
          </cell>
          <cell r="M45">
            <v>94528</v>
          </cell>
          <cell r="N45">
            <v>1134712</v>
          </cell>
        </row>
        <row r="46">
          <cell r="A46" t="str">
            <v>INVESTIMENTOS</v>
          </cell>
          <cell r="B46">
            <v>1731316.34</v>
          </cell>
          <cell r="C46">
            <v>898985.34</v>
          </cell>
          <cell r="D46">
            <v>816225.34</v>
          </cell>
          <cell r="E46">
            <v>5167737.34</v>
          </cell>
          <cell r="F46">
            <v>668366.34</v>
          </cell>
          <cell r="G46">
            <v>796699.34</v>
          </cell>
          <cell r="H46">
            <v>649657.34</v>
          </cell>
          <cell r="I46">
            <v>683215.34</v>
          </cell>
          <cell r="J46">
            <v>738361.34</v>
          </cell>
          <cell r="K46">
            <v>637806.34</v>
          </cell>
          <cell r="L46">
            <v>637892.34</v>
          </cell>
          <cell r="M46">
            <v>16137336.34</v>
          </cell>
          <cell r="N46">
            <v>29563599.079999998</v>
          </cell>
        </row>
        <row r="47">
          <cell r="A47" t="str">
            <v>EQUIPAMENTO MATERIAL PERMANENTE</v>
          </cell>
          <cell r="B47">
            <v>1312880.3400000001</v>
          </cell>
          <cell r="C47">
            <v>481749.34</v>
          </cell>
          <cell r="D47">
            <v>398989.34</v>
          </cell>
          <cell r="E47">
            <v>450501.34</v>
          </cell>
          <cell r="F47">
            <v>251130.34</v>
          </cell>
          <cell r="G47">
            <v>379463.34</v>
          </cell>
          <cell r="H47">
            <v>232421.34</v>
          </cell>
          <cell r="I47">
            <v>265979.34000000003</v>
          </cell>
          <cell r="J47">
            <v>321125.34000000003</v>
          </cell>
          <cell r="K47">
            <v>220570.34</v>
          </cell>
          <cell r="L47">
            <v>220656.34</v>
          </cell>
          <cell r="M47">
            <v>220092.34</v>
          </cell>
          <cell r="N47">
            <v>4755559.08</v>
          </cell>
        </row>
        <row r="48">
          <cell r="A48" t="str">
            <v>INVERSOES FINANCEIRAS</v>
          </cell>
          <cell r="B48">
            <v>1770</v>
          </cell>
          <cell r="C48">
            <v>570</v>
          </cell>
          <cell r="D48">
            <v>570</v>
          </cell>
          <cell r="E48">
            <v>570</v>
          </cell>
          <cell r="F48">
            <v>570</v>
          </cell>
          <cell r="G48">
            <v>570</v>
          </cell>
          <cell r="H48">
            <v>570</v>
          </cell>
          <cell r="I48">
            <v>570</v>
          </cell>
          <cell r="J48">
            <v>570</v>
          </cell>
          <cell r="K48">
            <v>570</v>
          </cell>
          <cell r="L48">
            <v>570</v>
          </cell>
          <cell r="M48">
            <v>570</v>
          </cell>
          <cell r="N48">
            <v>8040</v>
          </cell>
        </row>
        <row r="49">
          <cell r="A49" t="str">
            <v>DIVIDENDOS DA UNIAO</v>
          </cell>
          <cell r="B49">
            <v>0</v>
          </cell>
          <cell r="C49">
            <v>0</v>
          </cell>
          <cell r="D49">
            <v>0</v>
          </cell>
          <cell r="E49">
            <v>4300000</v>
          </cell>
          <cell r="F49">
            <v>0</v>
          </cell>
          <cell r="G49">
            <v>0</v>
          </cell>
          <cell r="H49">
            <v>0</v>
          </cell>
          <cell r="I49">
            <v>0</v>
          </cell>
          <cell r="J49">
            <v>0</v>
          </cell>
          <cell r="K49">
            <v>0</v>
          </cell>
          <cell r="L49">
            <v>0</v>
          </cell>
          <cell r="M49">
            <v>500000</v>
          </cell>
          <cell r="N49">
            <v>4800000</v>
          </cell>
        </row>
        <row r="50">
          <cell r="A50" t="str">
            <v>FND</v>
          </cell>
          <cell r="B50">
            <v>0</v>
          </cell>
          <cell r="C50">
            <v>0</v>
          </cell>
          <cell r="D50">
            <v>0</v>
          </cell>
          <cell r="E50">
            <v>0</v>
          </cell>
          <cell r="F50">
            <v>0</v>
          </cell>
          <cell r="G50">
            <v>0</v>
          </cell>
          <cell r="H50">
            <v>0</v>
          </cell>
          <cell r="I50">
            <v>0</v>
          </cell>
          <cell r="J50">
            <v>0</v>
          </cell>
          <cell r="K50">
            <v>0</v>
          </cell>
          <cell r="L50">
            <v>0</v>
          </cell>
          <cell r="M50">
            <v>0</v>
          </cell>
          <cell r="N50">
            <v>0</v>
          </cell>
        </row>
        <row r="51">
          <cell r="A51" t="str">
            <v>RESERVA TECNICA</v>
          </cell>
          <cell r="B51">
            <v>416666</v>
          </cell>
          <cell r="C51">
            <v>416666</v>
          </cell>
          <cell r="D51">
            <v>416666</v>
          </cell>
          <cell r="E51">
            <v>416666</v>
          </cell>
          <cell r="F51">
            <v>416666</v>
          </cell>
          <cell r="G51">
            <v>416666</v>
          </cell>
          <cell r="H51">
            <v>416666</v>
          </cell>
          <cell r="I51">
            <v>416666</v>
          </cell>
          <cell r="J51">
            <v>416666</v>
          </cell>
          <cell r="K51">
            <v>416666</v>
          </cell>
          <cell r="L51">
            <v>416666</v>
          </cell>
          <cell r="M51">
            <v>15416674</v>
          </cell>
          <cell r="N51">
            <v>20000000</v>
          </cell>
        </row>
        <row r="52">
          <cell r="A52" t="str">
            <v>CORTE ORCAMENTO</v>
          </cell>
          <cell r="B52">
            <v>0</v>
          </cell>
          <cell r="C52">
            <v>0</v>
          </cell>
          <cell r="D52">
            <v>0</v>
          </cell>
          <cell r="E52">
            <v>0</v>
          </cell>
          <cell r="F52">
            <v>0</v>
          </cell>
          <cell r="G52">
            <v>0</v>
          </cell>
          <cell r="H52">
            <v>0</v>
          </cell>
          <cell r="I52">
            <v>0</v>
          </cell>
          <cell r="J52">
            <v>0</v>
          </cell>
          <cell r="K52">
            <v>0</v>
          </cell>
          <cell r="L52">
            <v>0</v>
          </cell>
          <cell r="M52">
            <v>0</v>
          </cell>
          <cell r="N52">
            <v>0</v>
          </cell>
        </row>
        <row r="53">
          <cell r="A53" t="str">
            <v>ISS - GLOBAL</v>
          </cell>
          <cell r="B53">
            <v>0</v>
          </cell>
          <cell r="C53">
            <v>0</v>
          </cell>
          <cell r="D53">
            <v>0</v>
          </cell>
          <cell r="E53">
            <v>0</v>
          </cell>
          <cell r="F53">
            <v>0</v>
          </cell>
          <cell r="G53">
            <v>0</v>
          </cell>
          <cell r="H53">
            <v>0</v>
          </cell>
          <cell r="I53">
            <v>0</v>
          </cell>
          <cell r="J53">
            <v>0</v>
          </cell>
          <cell r="K53">
            <v>0</v>
          </cell>
          <cell r="L53">
            <v>0</v>
          </cell>
          <cell r="M53">
            <v>0</v>
          </cell>
          <cell r="N53">
            <v>0</v>
          </cell>
        </row>
        <row r="54">
          <cell r="A54" t="str">
            <v>ICMS - GLOBAL</v>
          </cell>
          <cell r="B54">
            <v>0</v>
          </cell>
          <cell r="C54">
            <v>0</v>
          </cell>
          <cell r="D54">
            <v>0</v>
          </cell>
          <cell r="E54">
            <v>0</v>
          </cell>
          <cell r="F54">
            <v>0</v>
          </cell>
          <cell r="G54">
            <v>0</v>
          </cell>
          <cell r="H54">
            <v>0</v>
          </cell>
          <cell r="I54">
            <v>0</v>
          </cell>
          <cell r="J54">
            <v>0</v>
          </cell>
          <cell r="K54">
            <v>0</v>
          </cell>
          <cell r="L54">
            <v>0</v>
          </cell>
          <cell r="M54">
            <v>0</v>
          </cell>
          <cell r="N54">
            <v>0</v>
          </cell>
        </row>
        <row r="55">
          <cell r="A55" t="str">
            <v>PROG.2-OPERACOES SEG. AEROPORTUARIA</v>
          </cell>
          <cell r="B55">
            <v>4815456.5</v>
          </cell>
          <cell r="C55">
            <v>4900538.5</v>
          </cell>
          <cell r="D55">
            <v>4705381.5</v>
          </cell>
          <cell r="E55">
            <v>4648174.4000000004</v>
          </cell>
          <cell r="F55">
            <v>6102697.4000000004</v>
          </cell>
          <cell r="G55">
            <v>5054428.5</v>
          </cell>
          <cell r="H55">
            <v>6013377.4000000004</v>
          </cell>
          <cell r="I55">
            <v>4471148.5</v>
          </cell>
          <cell r="J55">
            <v>4382709.5</v>
          </cell>
          <cell r="K55">
            <v>4326128.4000000004</v>
          </cell>
          <cell r="L55">
            <v>4224023.5</v>
          </cell>
          <cell r="M55">
            <v>4167654.5</v>
          </cell>
          <cell r="N55">
            <v>57811718.600000001</v>
          </cell>
        </row>
        <row r="56">
          <cell r="A56" t="str">
            <v>MATERIAL DE CONSUMO</v>
          </cell>
          <cell r="B56">
            <v>162585.5</v>
          </cell>
          <cell r="C56">
            <v>272465.5</v>
          </cell>
          <cell r="D56">
            <v>461015.5</v>
          </cell>
          <cell r="E56">
            <v>489981.5</v>
          </cell>
          <cell r="F56">
            <v>168853.5</v>
          </cell>
          <cell r="G56">
            <v>149070.5</v>
          </cell>
          <cell r="H56">
            <v>129662.5</v>
          </cell>
          <cell r="I56">
            <v>168899.5</v>
          </cell>
          <cell r="J56">
            <v>105625.5</v>
          </cell>
          <cell r="K56">
            <v>91820.5</v>
          </cell>
          <cell r="L56">
            <v>85876.5</v>
          </cell>
          <cell r="M56">
            <v>62601.5</v>
          </cell>
          <cell r="N56">
            <v>2348458</v>
          </cell>
        </row>
        <row r="57">
          <cell r="A57" t="str">
            <v>SERVICOS CONTRATADOS E LOCACOES</v>
          </cell>
          <cell r="B57">
            <v>3811064</v>
          </cell>
          <cell r="C57">
            <v>3896444</v>
          </cell>
          <cell r="D57">
            <v>3911335</v>
          </cell>
          <cell r="E57">
            <v>3950944.9</v>
          </cell>
          <cell r="F57">
            <v>3994068.9</v>
          </cell>
          <cell r="G57">
            <v>4002983</v>
          </cell>
          <cell r="H57">
            <v>4106071.9</v>
          </cell>
          <cell r="I57">
            <v>4091979</v>
          </cell>
          <cell r="J57">
            <v>4093566</v>
          </cell>
          <cell r="K57">
            <v>4098480.9</v>
          </cell>
          <cell r="L57">
            <v>4081012</v>
          </cell>
          <cell r="M57">
            <v>4072213</v>
          </cell>
          <cell r="N57">
            <v>48110162.600000001</v>
          </cell>
        </row>
        <row r="58">
          <cell r="A58" t="str">
            <v>DESPESAS GERAIS</v>
          </cell>
          <cell r="B58">
            <v>54868</v>
          </cell>
          <cell r="C58">
            <v>52426</v>
          </cell>
          <cell r="D58">
            <v>53701</v>
          </cell>
          <cell r="E58">
            <v>71665</v>
          </cell>
          <cell r="F58">
            <v>660653</v>
          </cell>
          <cell r="G58">
            <v>55865</v>
          </cell>
          <cell r="H58">
            <v>1560172</v>
          </cell>
          <cell r="I58">
            <v>127185</v>
          </cell>
          <cell r="J58">
            <v>78621</v>
          </cell>
          <cell r="K58">
            <v>48395</v>
          </cell>
          <cell r="L58">
            <v>54539</v>
          </cell>
          <cell r="M58">
            <v>29110</v>
          </cell>
          <cell r="N58">
            <v>2847200</v>
          </cell>
        </row>
        <row r="59">
          <cell r="A59" t="str">
            <v>EQUIPAMENTO MATERIAL PERMANENTE</v>
          </cell>
          <cell r="B59">
            <v>786939</v>
          </cell>
          <cell r="C59">
            <v>679203</v>
          </cell>
          <cell r="D59">
            <v>279330</v>
          </cell>
          <cell r="E59">
            <v>135583</v>
          </cell>
          <cell r="F59">
            <v>1279122</v>
          </cell>
          <cell r="G59">
            <v>846510</v>
          </cell>
          <cell r="H59">
            <v>217471</v>
          </cell>
          <cell r="I59">
            <v>83085</v>
          </cell>
          <cell r="J59">
            <v>104897</v>
          </cell>
          <cell r="K59">
            <v>87432</v>
          </cell>
          <cell r="L59">
            <v>2596</v>
          </cell>
          <cell r="M59">
            <v>3730</v>
          </cell>
          <cell r="N59">
            <v>4505898</v>
          </cell>
        </row>
        <row r="60">
          <cell r="A60" t="str">
            <v>PROG.3-TERMINAL DE CARGA AEREA</v>
          </cell>
          <cell r="B60">
            <v>2706158.67</v>
          </cell>
          <cell r="C60">
            <v>2219296.67</v>
          </cell>
          <cell r="D60">
            <v>2095059.67</v>
          </cell>
          <cell r="E60">
            <v>2050798.67</v>
          </cell>
          <cell r="F60">
            <v>2334755.67</v>
          </cell>
          <cell r="G60">
            <v>2432551.67</v>
          </cell>
          <cell r="H60">
            <v>2214638.67</v>
          </cell>
          <cell r="I60">
            <v>2154979.67</v>
          </cell>
          <cell r="J60">
            <v>2026769.67</v>
          </cell>
          <cell r="K60">
            <v>2030440.67</v>
          </cell>
          <cell r="L60">
            <v>1951428.67</v>
          </cell>
          <cell r="M60">
            <v>2009858.67</v>
          </cell>
          <cell r="N60">
            <v>26226737.039999999</v>
          </cell>
        </row>
        <row r="61">
          <cell r="A61" t="str">
            <v>MATERIAL DE CONSUMO</v>
          </cell>
          <cell r="B61">
            <v>112552</v>
          </cell>
          <cell r="C61">
            <v>86654</v>
          </cell>
          <cell r="D61">
            <v>100793</v>
          </cell>
          <cell r="E61">
            <v>117901</v>
          </cell>
          <cell r="F61">
            <v>97282</v>
          </cell>
          <cell r="G61">
            <v>375893</v>
          </cell>
          <cell r="H61">
            <v>88539</v>
          </cell>
          <cell r="I61">
            <v>86682</v>
          </cell>
          <cell r="J61">
            <v>122853</v>
          </cell>
          <cell r="K61">
            <v>119163</v>
          </cell>
          <cell r="L61">
            <v>73589</v>
          </cell>
          <cell r="M61">
            <v>73285</v>
          </cell>
          <cell r="N61">
            <v>1455186</v>
          </cell>
        </row>
        <row r="62">
          <cell r="A62" t="str">
            <v>SERVICOS CONTRATADOS E LOCACOES</v>
          </cell>
          <cell r="B62">
            <v>1366834</v>
          </cell>
          <cell r="C62">
            <v>1366707</v>
          </cell>
          <cell r="D62">
            <v>1366705</v>
          </cell>
          <cell r="E62">
            <v>1370450</v>
          </cell>
          <cell r="F62">
            <v>1373486</v>
          </cell>
          <cell r="G62">
            <v>1374258</v>
          </cell>
          <cell r="H62">
            <v>1402964</v>
          </cell>
          <cell r="I62">
            <v>1402964</v>
          </cell>
          <cell r="J62">
            <v>1402051</v>
          </cell>
          <cell r="K62">
            <v>1400822</v>
          </cell>
          <cell r="L62">
            <v>1406894</v>
          </cell>
          <cell r="M62">
            <v>1470303</v>
          </cell>
          <cell r="N62">
            <v>16704438</v>
          </cell>
        </row>
        <row r="63">
          <cell r="A63" t="str">
            <v>DESPESAS GERAIS</v>
          </cell>
          <cell r="B63">
            <v>336121.67</v>
          </cell>
          <cell r="C63">
            <v>234251.67</v>
          </cell>
          <cell r="D63">
            <v>225300.67</v>
          </cell>
          <cell r="E63">
            <v>239660.67</v>
          </cell>
          <cell r="F63">
            <v>225300.67</v>
          </cell>
          <cell r="G63">
            <v>246890.67</v>
          </cell>
          <cell r="H63">
            <v>297519.67</v>
          </cell>
          <cell r="I63">
            <v>239600.67</v>
          </cell>
          <cell r="J63">
            <v>225220.67</v>
          </cell>
          <cell r="K63">
            <v>246810.67</v>
          </cell>
          <cell r="L63">
            <v>225220.67</v>
          </cell>
          <cell r="M63">
            <v>225220.67</v>
          </cell>
          <cell r="N63">
            <v>2967119.04</v>
          </cell>
        </row>
        <row r="64">
          <cell r="A64" t="str">
            <v>EQUIPAMENTO MATERIAL PERMANENTE</v>
          </cell>
          <cell r="B64">
            <v>890651</v>
          </cell>
          <cell r="C64">
            <v>531684</v>
          </cell>
          <cell r="D64">
            <v>402261</v>
          </cell>
          <cell r="E64">
            <v>322787</v>
          </cell>
          <cell r="F64">
            <v>638687</v>
          </cell>
          <cell r="G64">
            <v>435510</v>
          </cell>
          <cell r="H64">
            <v>425616</v>
          </cell>
          <cell r="I64">
            <v>425733</v>
          </cell>
          <cell r="J64">
            <v>276645</v>
          </cell>
          <cell r="K64">
            <v>263645</v>
          </cell>
          <cell r="L64">
            <v>245725</v>
          </cell>
          <cell r="M64">
            <v>241050</v>
          </cell>
          <cell r="N64">
            <v>5099994</v>
          </cell>
        </row>
        <row r="65">
          <cell r="A65" t="str">
            <v>PROG.4-MANUTENCAO</v>
          </cell>
          <cell r="B65">
            <v>5368651.13</v>
          </cell>
          <cell r="C65">
            <v>5877122.9299999997</v>
          </cell>
          <cell r="D65">
            <v>6425398.1299999999</v>
          </cell>
          <cell r="E65">
            <v>6940857.1299999999</v>
          </cell>
          <cell r="F65">
            <v>6505329.1799999997</v>
          </cell>
          <cell r="G65">
            <v>5745889.3799999999</v>
          </cell>
          <cell r="H65">
            <v>5782266.4800000004</v>
          </cell>
          <cell r="I65">
            <v>5789534.4800000004</v>
          </cell>
          <cell r="J65">
            <v>5691752.4800000004</v>
          </cell>
          <cell r="K65">
            <v>5254817.28</v>
          </cell>
          <cell r="L65">
            <v>5079770.4800000004</v>
          </cell>
          <cell r="M65">
            <v>5028729.4800000004</v>
          </cell>
          <cell r="N65">
            <v>69490118.560000002</v>
          </cell>
        </row>
        <row r="66">
          <cell r="A66" t="str">
            <v>MATERIAL DE CONSUMO</v>
          </cell>
          <cell r="B66">
            <v>1225472</v>
          </cell>
          <cell r="C66">
            <v>1368118.8</v>
          </cell>
          <cell r="D66">
            <v>1568987</v>
          </cell>
          <cell r="E66">
            <v>1227909</v>
          </cell>
          <cell r="F66">
            <v>1634510.8</v>
          </cell>
          <cell r="G66">
            <v>1218872</v>
          </cell>
          <cell r="H66">
            <v>1242521</v>
          </cell>
          <cell r="I66">
            <v>1196474</v>
          </cell>
          <cell r="J66">
            <v>1205469</v>
          </cell>
          <cell r="K66">
            <v>1187676.8</v>
          </cell>
          <cell r="L66">
            <v>1191906</v>
          </cell>
          <cell r="M66">
            <v>1186408</v>
          </cell>
          <cell r="N66">
            <v>15454324.4</v>
          </cell>
        </row>
        <row r="67">
          <cell r="A67" t="str">
            <v>SERVICOS CONTRATADOS E LOCACOES</v>
          </cell>
          <cell r="B67">
            <v>2871961.75</v>
          </cell>
          <cell r="C67">
            <v>2781434.75</v>
          </cell>
          <cell r="D67">
            <v>2837734.75</v>
          </cell>
          <cell r="E67">
            <v>2868706.75</v>
          </cell>
          <cell r="F67">
            <v>2879006</v>
          </cell>
          <cell r="G67">
            <v>2797076</v>
          </cell>
          <cell r="H67">
            <v>2836728</v>
          </cell>
          <cell r="I67">
            <v>2740916</v>
          </cell>
          <cell r="J67">
            <v>2734738</v>
          </cell>
          <cell r="K67">
            <v>2745621</v>
          </cell>
          <cell r="L67">
            <v>2755610</v>
          </cell>
          <cell r="M67">
            <v>2770559</v>
          </cell>
          <cell r="N67">
            <v>33620092</v>
          </cell>
        </row>
        <row r="68">
          <cell r="A68" t="str">
            <v>UTILIDADES E SERVICOS PUBLICOS</v>
          </cell>
          <cell r="B68">
            <v>68952</v>
          </cell>
          <cell r="C68">
            <v>68678</v>
          </cell>
          <cell r="D68">
            <v>68845</v>
          </cell>
          <cell r="E68">
            <v>68750</v>
          </cell>
          <cell r="F68">
            <v>68776</v>
          </cell>
          <cell r="G68">
            <v>68606</v>
          </cell>
          <cell r="H68">
            <v>69027</v>
          </cell>
          <cell r="I68">
            <v>68849</v>
          </cell>
          <cell r="J68">
            <v>69016</v>
          </cell>
          <cell r="K68">
            <v>68729</v>
          </cell>
          <cell r="L68">
            <v>68970</v>
          </cell>
          <cell r="M68">
            <v>68800</v>
          </cell>
          <cell r="N68">
            <v>825998</v>
          </cell>
        </row>
        <row r="69">
          <cell r="A69" t="str">
            <v>DESPESAS GERAIS</v>
          </cell>
          <cell r="B69">
            <v>1131324.3799999999</v>
          </cell>
          <cell r="C69">
            <v>1223398.3799999999</v>
          </cell>
          <cell r="D69">
            <v>1568888.38</v>
          </cell>
          <cell r="E69">
            <v>1548524.38</v>
          </cell>
          <cell r="F69">
            <v>1542310.38</v>
          </cell>
          <cell r="G69">
            <v>1603467.38</v>
          </cell>
          <cell r="H69">
            <v>1620862.48</v>
          </cell>
          <cell r="I69">
            <v>1661955.48</v>
          </cell>
          <cell r="J69">
            <v>1601779.48</v>
          </cell>
          <cell r="K69">
            <v>1202040.48</v>
          </cell>
          <cell r="L69">
            <v>1062534.48</v>
          </cell>
          <cell r="M69">
            <v>1002062.48</v>
          </cell>
          <cell r="N69">
            <v>16769148.16</v>
          </cell>
        </row>
        <row r="70">
          <cell r="A70" t="str">
            <v>EQUIPAMENTO MATERIAL PERMANENTE</v>
          </cell>
          <cell r="B70">
            <v>70941</v>
          </cell>
          <cell r="C70">
            <v>435493</v>
          </cell>
          <cell r="D70">
            <v>380943</v>
          </cell>
          <cell r="E70">
            <v>1226967</v>
          </cell>
          <cell r="F70">
            <v>380726</v>
          </cell>
          <cell r="G70">
            <v>57868</v>
          </cell>
          <cell r="H70">
            <v>13128</v>
          </cell>
          <cell r="I70">
            <v>121340</v>
          </cell>
          <cell r="J70">
            <v>80750</v>
          </cell>
          <cell r="K70">
            <v>50750</v>
          </cell>
          <cell r="L70">
            <v>750</v>
          </cell>
          <cell r="M70">
            <v>900</v>
          </cell>
          <cell r="N70">
            <v>2820556</v>
          </cell>
        </row>
        <row r="71">
          <cell r="A71" t="str">
            <v>PROG.5-ENGENHARIA</v>
          </cell>
          <cell r="B71">
            <v>3059230</v>
          </cell>
          <cell r="C71">
            <v>4559230</v>
          </cell>
          <cell r="D71">
            <v>7744830</v>
          </cell>
          <cell r="E71">
            <v>7779230</v>
          </cell>
          <cell r="F71">
            <v>12665157</v>
          </cell>
          <cell r="G71">
            <v>12427833</v>
          </cell>
          <cell r="H71">
            <v>15943501</v>
          </cell>
          <cell r="I71">
            <v>16893501</v>
          </cell>
          <cell r="J71">
            <v>16923501</v>
          </cell>
          <cell r="K71">
            <v>16893501</v>
          </cell>
          <cell r="L71">
            <v>16923501</v>
          </cell>
          <cell r="M71">
            <v>17893516</v>
          </cell>
          <cell r="N71">
            <v>149706531</v>
          </cell>
        </row>
        <row r="72">
          <cell r="A72" t="str">
            <v>MATERIAL DE CONSUMO</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SERVICOS CONTRATADOS E LOCACOES</v>
          </cell>
          <cell r="B73">
            <v>180600</v>
          </cell>
          <cell r="C73">
            <v>180600</v>
          </cell>
          <cell r="D73">
            <v>330600</v>
          </cell>
          <cell r="E73">
            <v>380600</v>
          </cell>
          <cell r="F73">
            <v>410600</v>
          </cell>
          <cell r="G73">
            <v>180600</v>
          </cell>
          <cell r="H73">
            <v>200600</v>
          </cell>
          <cell r="I73">
            <v>150600</v>
          </cell>
          <cell r="J73">
            <v>180600</v>
          </cell>
          <cell r="K73">
            <v>150600</v>
          </cell>
          <cell r="L73">
            <v>180600</v>
          </cell>
          <cell r="M73">
            <v>150600</v>
          </cell>
          <cell r="N73">
            <v>2677200</v>
          </cell>
        </row>
        <row r="74">
          <cell r="A74" t="str">
            <v>DESPESAS GERAIS</v>
          </cell>
          <cell r="B74">
            <v>2378630</v>
          </cell>
          <cell r="C74">
            <v>2378630</v>
          </cell>
          <cell r="D74">
            <v>2378630</v>
          </cell>
          <cell r="E74">
            <v>2378630</v>
          </cell>
          <cell r="F74">
            <v>2378630</v>
          </cell>
          <cell r="G74">
            <v>2378630</v>
          </cell>
          <cell r="H74">
            <v>2378630</v>
          </cell>
          <cell r="I74">
            <v>2378630</v>
          </cell>
          <cell r="J74">
            <v>2378630</v>
          </cell>
          <cell r="K74">
            <v>2378630</v>
          </cell>
          <cell r="L74">
            <v>2378630</v>
          </cell>
          <cell r="M74">
            <v>2378640</v>
          </cell>
          <cell r="N74">
            <v>28543570</v>
          </cell>
        </row>
        <row r="75">
          <cell r="A75" t="str">
            <v>OBRAS EM BENS DA UNIAO</v>
          </cell>
          <cell r="B75">
            <v>500000</v>
          </cell>
          <cell r="C75">
            <v>2000000</v>
          </cell>
          <cell r="D75">
            <v>5000000</v>
          </cell>
          <cell r="E75">
            <v>5000000</v>
          </cell>
          <cell r="F75">
            <v>9868603</v>
          </cell>
          <cell r="G75">
            <v>9868603</v>
          </cell>
          <cell r="H75">
            <v>13364271</v>
          </cell>
          <cell r="I75">
            <v>14364271</v>
          </cell>
          <cell r="J75">
            <v>14364271</v>
          </cell>
          <cell r="K75">
            <v>14364271</v>
          </cell>
          <cell r="L75">
            <v>14364271</v>
          </cell>
          <cell r="M75">
            <v>15364276</v>
          </cell>
          <cell r="N75">
            <v>118422837</v>
          </cell>
        </row>
        <row r="76">
          <cell r="A76" t="str">
            <v>REC.PROP.APLIC.BENS UNIAO OUTROS</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EQUIPAMENTO MATERIAL PERMANENTE</v>
          </cell>
          <cell r="B77">
            <v>0</v>
          </cell>
          <cell r="C77">
            <v>0</v>
          </cell>
          <cell r="D77">
            <v>35600</v>
          </cell>
          <cell r="E77">
            <v>20000</v>
          </cell>
          <cell r="F77">
            <v>7324</v>
          </cell>
          <cell r="G77">
            <v>0</v>
          </cell>
          <cell r="H77">
            <v>0</v>
          </cell>
          <cell r="I77">
            <v>0</v>
          </cell>
          <cell r="J77">
            <v>0</v>
          </cell>
          <cell r="K77">
            <v>0</v>
          </cell>
          <cell r="L77">
            <v>0</v>
          </cell>
          <cell r="M77">
            <v>0</v>
          </cell>
          <cell r="N77">
            <v>62924</v>
          </cell>
        </row>
        <row r="78">
          <cell r="A78" t="str">
            <v>PROG.6-TELECOMUNICACOES AEROPORTOS</v>
          </cell>
          <cell r="B78">
            <v>1048131.08</v>
          </cell>
          <cell r="C78">
            <v>1882478.08</v>
          </cell>
          <cell r="D78">
            <v>2149063.58</v>
          </cell>
          <cell r="E78">
            <v>1668476.08</v>
          </cell>
          <cell r="F78">
            <v>2894555.64</v>
          </cell>
          <cell r="G78">
            <v>3861673</v>
          </cell>
          <cell r="H78">
            <v>3356070</v>
          </cell>
          <cell r="I78">
            <v>1403064.5</v>
          </cell>
          <cell r="J78">
            <v>1248309</v>
          </cell>
          <cell r="K78">
            <v>682188</v>
          </cell>
          <cell r="L78">
            <v>799076</v>
          </cell>
          <cell r="M78">
            <v>377864</v>
          </cell>
          <cell r="N78">
            <v>21370948.960000001</v>
          </cell>
        </row>
        <row r="79">
          <cell r="A79" t="str">
            <v>MATERIAL DE CONSUMO</v>
          </cell>
          <cell r="B79">
            <v>60075.08</v>
          </cell>
          <cell r="C79">
            <v>60006.080000000002</v>
          </cell>
          <cell r="D79">
            <v>60046.080000000002</v>
          </cell>
          <cell r="E79">
            <v>60006.080000000002</v>
          </cell>
          <cell r="F79">
            <v>60006.080000000002</v>
          </cell>
          <cell r="G79">
            <v>823</v>
          </cell>
          <cell r="H79">
            <v>873</v>
          </cell>
          <cell r="I79">
            <v>949</v>
          </cell>
          <cell r="J79">
            <v>823</v>
          </cell>
          <cell r="K79">
            <v>909</v>
          </cell>
          <cell r="L79">
            <v>823</v>
          </cell>
          <cell r="M79">
            <v>823</v>
          </cell>
          <cell r="N79">
            <v>306162.40000000002</v>
          </cell>
        </row>
        <row r="80">
          <cell r="A80" t="str">
            <v>SERVICOS CONTRATADOS E LOCACOES</v>
          </cell>
          <cell r="B80">
            <v>265360</v>
          </cell>
          <cell r="C80">
            <v>15360</v>
          </cell>
          <cell r="D80">
            <v>16460</v>
          </cell>
          <cell r="E80">
            <v>27903</v>
          </cell>
          <cell r="F80">
            <v>25537</v>
          </cell>
          <cell r="G80">
            <v>25537</v>
          </cell>
          <cell r="H80">
            <v>25537</v>
          </cell>
          <cell r="I80">
            <v>25537</v>
          </cell>
          <cell r="J80">
            <v>25537</v>
          </cell>
          <cell r="K80">
            <v>25537</v>
          </cell>
          <cell r="L80">
            <v>25537</v>
          </cell>
          <cell r="M80">
            <v>25537</v>
          </cell>
          <cell r="N80">
            <v>529379</v>
          </cell>
        </row>
        <row r="81">
          <cell r="A81" t="str">
            <v>UTILIDADES E SERVICOS PUBLICOS</v>
          </cell>
          <cell r="B81">
            <v>323329</v>
          </cell>
          <cell r="C81">
            <v>323329</v>
          </cell>
          <cell r="D81">
            <v>323329</v>
          </cell>
          <cell r="E81">
            <v>328545</v>
          </cell>
          <cell r="F81">
            <v>328545</v>
          </cell>
          <cell r="G81">
            <v>328545</v>
          </cell>
          <cell r="H81">
            <v>335760</v>
          </cell>
          <cell r="I81">
            <v>340976</v>
          </cell>
          <cell r="J81">
            <v>346191</v>
          </cell>
          <cell r="K81">
            <v>348799</v>
          </cell>
          <cell r="L81">
            <v>351407</v>
          </cell>
          <cell r="M81">
            <v>351407</v>
          </cell>
          <cell r="N81">
            <v>4030162</v>
          </cell>
        </row>
        <row r="82">
          <cell r="A82" t="str">
            <v>DESPESAS GERAIS</v>
          </cell>
          <cell r="B82">
            <v>100</v>
          </cell>
          <cell r="C82">
            <v>100</v>
          </cell>
          <cell r="D82">
            <v>100</v>
          </cell>
          <cell r="E82">
            <v>100</v>
          </cell>
          <cell r="F82">
            <v>100</v>
          </cell>
          <cell r="G82">
            <v>100</v>
          </cell>
          <cell r="H82">
            <v>0</v>
          </cell>
          <cell r="I82">
            <v>0</v>
          </cell>
          <cell r="J82">
            <v>0</v>
          </cell>
          <cell r="K82">
            <v>0</v>
          </cell>
          <cell r="L82">
            <v>0</v>
          </cell>
          <cell r="M82">
            <v>0</v>
          </cell>
          <cell r="N82">
            <v>600</v>
          </cell>
        </row>
        <row r="83">
          <cell r="A83" t="str">
            <v>EQUIPAMENTO MATERIAL PERMANENTE</v>
          </cell>
          <cell r="B83">
            <v>374167</v>
          </cell>
          <cell r="C83">
            <v>1471783</v>
          </cell>
          <cell r="D83">
            <v>1551564</v>
          </cell>
          <cell r="E83">
            <v>1232072</v>
          </cell>
          <cell r="F83">
            <v>2466956</v>
          </cell>
          <cell r="G83">
            <v>3496468</v>
          </cell>
          <cell r="H83">
            <v>2989700</v>
          </cell>
          <cell r="I83">
            <v>864658</v>
          </cell>
          <cell r="J83">
            <v>875758</v>
          </cell>
          <cell r="K83">
            <v>306943</v>
          </cell>
          <cell r="L83">
            <v>421309</v>
          </cell>
          <cell r="M83">
            <v>97</v>
          </cell>
          <cell r="N83">
            <v>16051475</v>
          </cell>
        </row>
        <row r="84">
          <cell r="A84" t="str">
            <v>INVERSOES FINANCEIRAS</v>
          </cell>
          <cell r="B84">
            <v>25100</v>
          </cell>
          <cell r="C84">
            <v>11900</v>
          </cell>
          <cell r="D84">
            <v>197564.5</v>
          </cell>
          <cell r="E84">
            <v>19850</v>
          </cell>
          <cell r="F84">
            <v>13411.56</v>
          </cell>
          <cell r="G84">
            <v>10200</v>
          </cell>
          <cell r="H84">
            <v>4200</v>
          </cell>
          <cell r="I84">
            <v>170944.5</v>
          </cell>
          <cell r="J84">
            <v>0</v>
          </cell>
          <cell r="K84">
            <v>0</v>
          </cell>
          <cell r="L84">
            <v>0</v>
          </cell>
          <cell r="M84">
            <v>0</v>
          </cell>
          <cell r="N84">
            <v>453170.56</v>
          </cell>
        </row>
        <row r="85">
          <cell r="A85" t="str">
            <v>PROG.7-PROTECAO AO VOO</v>
          </cell>
          <cell r="B85">
            <v>4988325</v>
          </cell>
          <cell r="C85">
            <v>1486695</v>
          </cell>
          <cell r="D85">
            <v>863999</v>
          </cell>
          <cell r="E85">
            <v>866493</v>
          </cell>
          <cell r="F85">
            <v>944796</v>
          </cell>
          <cell r="G85">
            <v>784324</v>
          </cell>
          <cell r="H85">
            <v>866948</v>
          </cell>
          <cell r="I85">
            <v>780418</v>
          </cell>
          <cell r="J85">
            <v>742428</v>
          </cell>
          <cell r="K85">
            <v>619554</v>
          </cell>
          <cell r="L85">
            <v>636473</v>
          </cell>
          <cell r="M85">
            <v>544750</v>
          </cell>
          <cell r="N85">
            <v>14125203</v>
          </cell>
        </row>
        <row r="86">
          <cell r="A86" t="str">
            <v>MATERIAL DE CONSUMO</v>
          </cell>
          <cell r="B86">
            <v>238743</v>
          </cell>
          <cell r="C86">
            <v>218105</v>
          </cell>
          <cell r="D86">
            <v>219671</v>
          </cell>
          <cell r="E86">
            <v>214898</v>
          </cell>
          <cell r="F86">
            <v>222733</v>
          </cell>
          <cell r="G86">
            <v>221381</v>
          </cell>
          <cell r="H86">
            <v>218469</v>
          </cell>
          <cell r="I86">
            <v>215141</v>
          </cell>
          <cell r="J86">
            <v>214915</v>
          </cell>
          <cell r="K86">
            <v>215057</v>
          </cell>
          <cell r="L86">
            <v>214320</v>
          </cell>
          <cell r="M86">
            <v>214539</v>
          </cell>
          <cell r="N86">
            <v>2627972</v>
          </cell>
        </row>
        <row r="87">
          <cell r="A87" t="str">
            <v>SERVICOS CONTRATADOS E LOCACOES</v>
          </cell>
          <cell r="B87">
            <v>64854</v>
          </cell>
          <cell r="C87">
            <v>62038</v>
          </cell>
          <cell r="D87">
            <v>62354</v>
          </cell>
          <cell r="E87">
            <v>62038</v>
          </cell>
          <cell r="F87">
            <v>62354</v>
          </cell>
          <cell r="G87">
            <v>62038</v>
          </cell>
          <cell r="H87">
            <v>64854</v>
          </cell>
          <cell r="I87">
            <v>62038</v>
          </cell>
          <cell r="J87">
            <v>62354</v>
          </cell>
          <cell r="K87">
            <v>62038</v>
          </cell>
          <cell r="L87">
            <v>62354</v>
          </cell>
          <cell r="M87">
            <v>62038</v>
          </cell>
          <cell r="N87">
            <v>751352</v>
          </cell>
        </row>
        <row r="88">
          <cell r="A88" t="str">
            <v>UTILIDADES E SERVICOS PUBLICOS</v>
          </cell>
          <cell r="B88">
            <v>469</v>
          </cell>
          <cell r="C88">
            <v>469</v>
          </cell>
          <cell r="D88">
            <v>469</v>
          </cell>
          <cell r="E88">
            <v>469</v>
          </cell>
          <cell r="F88">
            <v>469</v>
          </cell>
          <cell r="G88">
            <v>469</v>
          </cell>
          <cell r="H88">
            <v>469</v>
          </cell>
          <cell r="I88">
            <v>469</v>
          </cell>
          <cell r="J88">
            <v>469</v>
          </cell>
          <cell r="K88">
            <v>469</v>
          </cell>
          <cell r="L88">
            <v>469</v>
          </cell>
          <cell r="M88">
            <v>469</v>
          </cell>
          <cell r="N88">
            <v>5628</v>
          </cell>
        </row>
        <row r="89">
          <cell r="A89" t="str">
            <v>DESPESAS GERAIS</v>
          </cell>
          <cell r="B89">
            <v>80490</v>
          </cell>
          <cell r="C89">
            <v>81610</v>
          </cell>
          <cell r="D89">
            <v>80420</v>
          </cell>
          <cell r="E89">
            <v>97137</v>
          </cell>
          <cell r="F89">
            <v>90462</v>
          </cell>
          <cell r="G89">
            <v>104180</v>
          </cell>
          <cell r="H89">
            <v>96652</v>
          </cell>
          <cell r="I89">
            <v>98381</v>
          </cell>
          <cell r="J89">
            <v>93840</v>
          </cell>
          <cell r="K89">
            <v>80593</v>
          </cell>
          <cell r="L89">
            <v>74330</v>
          </cell>
          <cell r="M89">
            <v>77704</v>
          </cell>
          <cell r="N89">
            <v>1055799</v>
          </cell>
        </row>
        <row r="90">
          <cell r="A90" t="str">
            <v>IMPOSTOS,TAXAS E CONTRIBUICAO</v>
          </cell>
          <cell r="B90">
            <v>0</v>
          </cell>
          <cell r="C90">
            <v>0</v>
          </cell>
          <cell r="D90">
            <v>1600</v>
          </cell>
          <cell r="E90">
            <v>0</v>
          </cell>
          <cell r="F90">
            <v>0</v>
          </cell>
          <cell r="G90">
            <v>0</v>
          </cell>
          <cell r="H90">
            <v>0</v>
          </cell>
          <cell r="I90">
            <v>0</v>
          </cell>
          <cell r="J90">
            <v>0</v>
          </cell>
          <cell r="K90">
            <v>0</v>
          </cell>
          <cell r="L90">
            <v>0</v>
          </cell>
          <cell r="M90">
            <v>0</v>
          </cell>
          <cell r="N90">
            <v>1600</v>
          </cell>
        </row>
        <row r="91">
          <cell r="A91" t="str">
            <v>OBRAS EM BENS DA UNIAO</v>
          </cell>
          <cell r="B91">
            <v>0</v>
          </cell>
          <cell r="C91">
            <v>0</v>
          </cell>
          <cell r="D91">
            <v>0</v>
          </cell>
          <cell r="E91">
            <v>0</v>
          </cell>
          <cell r="F91">
            <v>0</v>
          </cell>
          <cell r="G91">
            <v>0</v>
          </cell>
          <cell r="H91">
            <v>0</v>
          </cell>
          <cell r="I91">
            <v>0</v>
          </cell>
          <cell r="J91">
            <v>0</v>
          </cell>
          <cell r="K91">
            <v>0</v>
          </cell>
          <cell r="L91">
            <v>0</v>
          </cell>
          <cell r="M91">
            <v>0</v>
          </cell>
          <cell r="N91">
            <v>0</v>
          </cell>
        </row>
        <row r="92">
          <cell r="A92" t="str">
            <v>REC.PROP.APLIC.BENS UNIAO OUTROS</v>
          </cell>
          <cell r="B92">
            <v>0</v>
          </cell>
          <cell r="C92">
            <v>0</v>
          </cell>
          <cell r="D92">
            <v>0</v>
          </cell>
          <cell r="E92">
            <v>0</v>
          </cell>
          <cell r="F92">
            <v>0</v>
          </cell>
          <cell r="G92">
            <v>0</v>
          </cell>
          <cell r="H92">
            <v>0</v>
          </cell>
          <cell r="I92">
            <v>0</v>
          </cell>
          <cell r="J92">
            <v>0</v>
          </cell>
          <cell r="K92">
            <v>0</v>
          </cell>
          <cell r="L92">
            <v>0</v>
          </cell>
          <cell r="M92">
            <v>0</v>
          </cell>
          <cell r="N92">
            <v>0</v>
          </cell>
        </row>
        <row r="93">
          <cell r="A93" t="str">
            <v>EQUIPAMENTO MATERIAL PERMANENTE</v>
          </cell>
          <cell r="B93">
            <v>4603769</v>
          </cell>
          <cell r="C93">
            <v>1124473</v>
          </cell>
          <cell r="D93">
            <v>499485</v>
          </cell>
          <cell r="E93">
            <v>491951</v>
          </cell>
          <cell r="F93">
            <v>568778</v>
          </cell>
          <cell r="G93">
            <v>396256</v>
          </cell>
          <cell r="H93">
            <v>486504</v>
          </cell>
          <cell r="I93">
            <v>404389</v>
          </cell>
          <cell r="J93">
            <v>370850</v>
          </cell>
          <cell r="K93">
            <v>261397</v>
          </cell>
          <cell r="L93">
            <v>285000</v>
          </cell>
          <cell r="M93">
            <v>190000</v>
          </cell>
          <cell r="N93">
            <v>9682852</v>
          </cell>
        </row>
        <row r="94">
          <cell r="A94" t="str">
            <v>TOTAL DISP. COM RECURSOS PROPRIOS</v>
          </cell>
          <cell r="B94">
            <v>64715204.859999999</v>
          </cell>
          <cell r="C94">
            <v>62285414.850000001</v>
          </cell>
          <cell r="D94">
            <v>67346080.700000003</v>
          </cell>
          <cell r="E94">
            <v>69679683.569999993</v>
          </cell>
          <cell r="F94">
            <v>72295158.769999996</v>
          </cell>
          <cell r="G94">
            <v>71137998</v>
          </cell>
          <cell r="H94">
            <v>76305374.370000005</v>
          </cell>
          <cell r="I94">
            <v>72057691.780000001</v>
          </cell>
          <cell r="J94">
            <v>71573372.329999998</v>
          </cell>
          <cell r="K94">
            <v>70441812.530000001</v>
          </cell>
          <cell r="L94">
            <v>69561336.859999999</v>
          </cell>
          <cell r="M94">
            <v>86191886.150000006</v>
          </cell>
          <cell r="N94">
            <v>853591014.76999998</v>
          </cell>
        </row>
        <row r="95">
          <cell r="A95" t="str">
            <v>DISPENDIOS ATAERO</v>
          </cell>
          <cell r="B95">
            <v>12693265.76</v>
          </cell>
          <cell r="C95">
            <v>12717749.970000001</v>
          </cell>
          <cell r="D95">
            <v>13592669.380000001</v>
          </cell>
          <cell r="E95">
            <v>12777849.58</v>
          </cell>
          <cell r="F95">
            <v>12708164.91</v>
          </cell>
          <cell r="G95">
            <v>12696584.1</v>
          </cell>
          <cell r="H95">
            <v>13339128.01</v>
          </cell>
          <cell r="I95">
            <v>13611473.5</v>
          </cell>
          <cell r="J95">
            <v>12696134.460000001</v>
          </cell>
          <cell r="K95">
            <v>12705400.67</v>
          </cell>
          <cell r="L95">
            <v>12700634.539999999</v>
          </cell>
          <cell r="M95">
            <v>12758519.460000001</v>
          </cell>
          <cell r="N95">
            <v>154997574.34</v>
          </cell>
        </row>
        <row r="96">
          <cell r="A96" t="str">
            <v>PASEP</v>
          </cell>
          <cell r="B96">
            <v>87077.759999999995</v>
          </cell>
          <cell r="C96">
            <v>81561.97</v>
          </cell>
          <cell r="D96">
            <v>82481.38</v>
          </cell>
          <cell r="E96">
            <v>82661.58</v>
          </cell>
          <cell r="F96">
            <v>97976.91</v>
          </cell>
          <cell r="G96">
            <v>86396.1</v>
          </cell>
          <cell r="H96">
            <v>98940.01</v>
          </cell>
          <cell r="I96">
            <v>105285.5</v>
          </cell>
          <cell r="J96">
            <v>89946.46</v>
          </cell>
          <cell r="K96">
            <v>99212.67</v>
          </cell>
          <cell r="L96">
            <v>94446.54</v>
          </cell>
          <cell r="M96">
            <v>152180.46</v>
          </cell>
          <cell r="N96">
            <v>1158167.3400000001</v>
          </cell>
        </row>
        <row r="97">
          <cell r="A97" t="str">
            <v>OBRAS EM BENS DA UNIAO</v>
          </cell>
          <cell r="B97">
            <v>10605620</v>
          </cell>
          <cell r="C97">
            <v>10605620</v>
          </cell>
          <cell r="D97">
            <v>10605620</v>
          </cell>
          <cell r="E97">
            <v>10605620</v>
          </cell>
          <cell r="F97">
            <v>10605620</v>
          </cell>
          <cell r="G97">
            <v>10605620</v>
          </cell>
          <cell r="H97">
            <v>10605620</v>
          </cell>
          <cell r="I97">
            <v>10605620</v>
          </cell>
          <cell r="J97">
            <v>10605620</v>
          </cell>
          <cell r="K97">
            <v>10605620</v>
          </cell>
          <cell r="L97">
            <v>10605620</v>
          </cell>
          <cell r="M97">
            <v>10605767</v>
          </cell>
          <cell r="N97">
            <v>127267587</v>
          </cell>
        </row>
        <row r="98">
          <cell r="A98" t="str">
            <v>EQUIPAMENTO MATERIAL PERMANENTE</v>
          </cell>
          <cell r="B98">
            <v>170666</v>
          </cell>
          <cell r="C98">
            <v>200666</v>
          </cell>
          <cell r="D98">
            <v>1074666</v>
          </cell>
          <cell r="E98">
            <v>259666</v>
          </cell>
          <cell r="F98">
            <v>174666</v>
          </cell>
          <cell r="G98">
            <v>174666</v>
          </cell>
          <cell r="H98">
            <v>804666</v>
          </cell>
          <cell r="I98">
            <v>1070666</v>
          </cell>
          <cell r="J98">
            <v>170666</v>
          </cell>
          <cell r="K98">
            <v>170666</v>
          </cell>
          <cell r="L98">
            <v>170666</v>
          </cell>
          <cell r="M98">
            <v>170670</v>
          </cell>
          <cell r="N98">
            <v>4612996</v>
          </cell>
        </row>
        <row r="99">
          <cell r="A99" t="str">
            <v>RESERVA TECNICA</v>
          </cell>
          <cell r="B99">
            <v>1829902</v>
          </cell>
          <cell r="C99">
            <v>1829902</v>
          </cell>
          <cell r="D99">
            <v>1829902</v>
          </cell>
          <cell r="E99">
            <v>1829902</v>
          </cell>
          <cell r="F99">
            <v>1829902</v>
          </cell>
          <cell r="G99">
            <v>1829902</v>
          </cell>
          <cell r="H99">
            <v>1829902</v>
          </cell>
          <cell r="I99">
            <v>1829902</v>
          </cell>
          <cell r="J99">
            <v>1829902</v>
          </cell>
          <cell r="K99">
            <v>1829902</v>
          </cell>
          <cell r="L99">
            <v>1829902</v>
          </cell>
          <cell r="M99">
            <v>1829902</v>
          </cell>
          <cell r="N99">
            <v>21958824</v>
          </cell>
        </row>
        <row r="100">
          <cell r="A100" t="str">
            <v>DESPESAS FINANCEIRAS ATAERO</v>
          </cell>
          <cell r="B100">
            <v>0</v>
          </cell>
          <cell r="C100">
            <v>0</v>
          </cell>
          <cell r="D100">
            <v>0</v>
          </cell>
          <cell r="E100">
            <v>0</v>
          </cell>
          <cell r="F100">
            <v>0</v>
          </cell>
          <cell r="G100">
            <v>0</v>
          </cell>
          <cell r="H100">
            <v>0</v>
          </cell>
          <cell r="I100">
            <v>0</v>
          </cell>
          <cell r="J100">
            <v>0</v>
          </cell>
          <cell r="K100">
            <v>0</v>
          </cell>
          <cell r="L100">
            <v>0</v>
          </cell>
          <cell r="M100">
            <v>0</v>
          </cell>
          <cell r="N100">
            <v>0</v>
          </cell>
        </row>
        <row r="101">
          <cell r="A101" t="str">
            <v>DISPENDIOS CONV.INFRAERO/EMBRATUR</v>
          </cell>
          <cell r="B101">
            <v>5641716</v>
          </cell>
          <cell r="C101">
            <v>0</v>
          </cell>
          <cell r="D101">
            <v>0</v>
          </cell>
          <cell r="E101">
            <v>0</v>
          </cell>
          <cell r="F101">
            <v>0</v>
          </cell>
          <cell r="G101">
            <v>0</v>
          </cell>
          <cell r="H101">
            <v>0</v>
          </cell>
          <cell r="I101">
            <v>0</v>
          </cell>
          <cell r="J101">
            <v>0</v>
          </cell>
          <cell r="K101">
            <v>0</v>
          </cell>
          <cell r="L101">
            <v>0</v>
          </cell>
          <cell r="M101">
            <v>0</v>
          </cell>
          <cell r="N101">
            <v>5641716</v>
          </cell>
        </row>
        <row r="102">
          <cell r="A102" t="str">
            <v>DISP.CONV.INFRAERO/EMBRATUR-FORT.</v>
          </cell>
          <cell r="B102">
            <v>4400615</v>
          </cell>
          <cell r="C102">
            <v>0</v>
          </cell>
          <cell r="D102">
            <v>0</v>
          </cell>
          <cell r="E102">
            <v>0</v>
          </cell>
          <cell r="F102">
            <v>0</v>
          </cell>
          <cell r="G102">
            <v>0</v>
          </cell>
          <cell r="H102">
            <v>0</v>
          </cell>
          <cell r="I102">
            <v>0</v>
          </cell>
          <cell r="J102">
            <v>0</v>
          </cell>
          <cell r="K102">
            <v>0</v>
          </cell>
          <cell r="L102">
            <v>0</v>
          </cell>
          <cell r="M102">
            <v>0</v>
          </cell>
          <cell r="N102">
            <v>4400615</v>
          </cell>
        </row>
        <row r="103">
          <cell r="A103" t="str">
            <v>DISP.CONV.INFRAERO/EMBRATUR-NATAL</v>
          </cell>
          <cell r="B103">
            <v>380027</v>
          </cell>
          <cell r="C103">
            <v>0</v>
          </cell>
          <cell r="D103">
            <v>0</v>
          </cell>
          <cell r="E103">
            <v>0</v>
          </cell>
          <cell r="F103">
            <v>0</v>
          </cell>
          <cell r="G103">
            <v>0</v>
          </cell>
          <cell r="H103">
            <v>0</v>
          </cell>
          <cell r="I103">
            <v>0</v>
          </cell>
          <cell r="J103">
            <v>0</v>
          </cell>
          <cell r="K103">
            <v>0</v>
          </cell>
          <cell r="L103">
            <v>0</v>
          </cell>
          <cell r="M103">
            <v>0</v>
          </cell>
          <cell r="N103">
            <v>380027</v>
          </cell>
        </row>
        <row r="104">
          <cell r="A104" t="str">
            <v>DISP.CONV.INFRAERO/EMBRATUR-S.LUIZ</v>
          </cell>
          <cell r="B104">
            <v>0</v>
          </cell>
          <cell r="C104">
            <v>0</v>
          </cell>
          <cell r="D104">
            <v>0</v>
          </cell>
          <cell r="E104">
            <v>0</v>
          </cell>
          <cell r="F104">
            <v>0</v>
          </cell>
          <cell r="G104">
            <v>0</v>
          </cell>
          <cell r="H104">
            <v>0</v>
          </cell>
          <cell r="I104">
            <v>0</v>
          </cell>
          <cell r="J104">
            <v>0</v>
          </cell>
          <cell r="K104">
            <v>0</v>
          </cell>
          <cell r="L104">
            <v>0</v>
          </cell>
          <cell r="M104">
            <v>0</v>
          </cell>
          <cell r="N104">
            <v>0</v>
          </cell>
        </row>
        <row r="105">
          <cell r="A105" t="str">
            <v>DISP.CONV.INFRAERO/EMBRAT.-ARACAJU</v>
          </cell>
          <cell r="B105">
            <v>861074</v>
          </cell>
          <cell r="C105">
            <v>0</v>
          </cell>
          <cell r="D105">
            <v>0</v>
          </cell>
          <cell r="E105">
            <v>0</v>
          </cell>
          <cell r="F105">
            <v>0</v>
          </cell>
          <cell r="G105">
            <v>0</v>
          </cell>
          <cell r="H105">
            <v>0</v>
          </cell>
          <cell r="I105">
            <v>0</v>
          </cell>
          <cell r="J105">
            <v>0</v>
          </cell>
          <cell r="K105">
            <v>0</v>
          </cell>
          <cell r="L105">
            <v>0</v>
          </cell>
          <cell r="M105">
            <v>0</v>
          </cell>
          <cell r="N105">
            <v>861074</v>
          </cell>
        </row>
        <row r="106">
          <cell r="A106" t="str">
            <v>DISPENDIOS - SPV</v>
          </cell>
          <cell r="B106">
            <v>24368867</v>
          </cell>
          <cell r="C106">
            <v>0</v>
          </cell>
          <cell r="D106">
            <v>0</v>
          </cell>
          <cell r="E106">
            <v>0</v>
          </cell>
          <cell r="F106">
            <v>0</v>
          </cell>
          <cell r="G106">
            <v>0</v>
          </cell>
          <cell r="H106">
            <v>0</v>
          </cell>
          <cell r="I106">
            <v>0</v>
          </cell>
          <cell r="J106">
            <v>0</v>
          </cell>
          <cell r="K106">
            <v>0</v>
          </cell>
          <cell r="L106">
            <v>0</v>
          </cell>
          <cell r="M106">
            <v>0</v>
          </cell>
          <cell r="N106">
            <v>24368867</v>
          </cell>
        </row>
        <row r="107">
          <cell r="A107" t="str">
            <v>CUSTEIO REF.BENS UNIAO-PESSOAL</v>
          </cell>
          <cell r="B107">
            <v>0</v>
          </cell>
          <cell r="C107">
            <v>0</v>
          </cell>
          <cell r="D107">
            <v>0</v>
          </cell>
          <cell r="E107">
            <v>0</v>
          </cell>
          <cell r="F107">
            <v>0</v>
          </cell>
          <cell r="G107">
            <v>0</v>
          </cell>
          <cell r="H107">
            <v>0</v>
          </cell>
          <cell r="I107">
            <v>0</v>
          </cell>
          <cell r="J107">
            <v>0</v>
          </cell>
          <cell r="K107">
            <v>0</v>
          </cell>
          <cell r="L107">
            <v>0</v>
          </cell>
          <cell r="M107">
            <v>0</v>
          </cell>
          <cell r="N107">
            <v>0</v>
          </cell>
        </row>
        <row r="108">
          <cell r="A108" t="str">
            <v>CUSTEIO REF.BENS UNIAO-MAT.</v>
          </cell>
          <cell r="B108">
            <v>0</v>
          </cell>
          <cell r="C108">
            <v>0</v>
          </cell>
          <cell r="D108">
            <v>0</v>
          </cell>
          <cell r="E108">
            <v>0</v>
          </cell>
          <cell r="F108">
            <v>0</v>
          </cell>
          <cell r="G108">
            <v>0</v>
          </cell>
          <cell r="H108">
            <v>0</v>
          </cell>
          <cell r="I108">
            <v>0</v>
          </cell>
          <cell r="J108">
            <v>0</v>
          </cell>
          <cell r="K108">
            <v>0</v>
          </cell>
          <cell r="L108">
            <v>0</v>
          </cell>
          <cell r="M108">
            <v>0</v>
          </cell>
          <cell r="N108">
            <v>0</v>
          </cell>
        </row>
        <row r="109">
          <cell r="A109" t="str">
            <v>CUSTEIO REF.BENS UNIAO-EST.MAT</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CUSTEIO REF.BENS UNIAO-SERVICO</v>
          </cell>
          <cell r="B110">
            <v>0</v>
          </cell>
          <cell r="C110">
            <v>0</v>
          </cell>
          <cell r="D110">
            <v>0</v>
          </cell>
          <cell r="E110">
            <v>0</v>
          </cell>
          <cell r="F110">
            <v>0</v>
          </cell>
          <cell r="G110">
            <v>0</v>
          </cell>
          <cell r="H110">
            <v>0</v>
          </cell>
          <cell r="I110">
            <v>0</v>
          </cell>
          <cell r="J110">
            <v>0</v>
          </cell>
          <cell r="K110">
            <v>0</v>
          </cell>
          <cell r="L110">
            <v>0</v>
          </cell>
          <cell r="M110">
            <v>0</v>
          </cell>
          <cell r="N110">
            <v>0</v>
          </cell>
        </row>
        <row r="111">
          <cell r="A111" t="str">
            <v>REPASSES ADICIONAIS A CEFA</v>
          </cell>
          <cell r="B111">
            <v>0</v>
          </cell>
          <cell r="C111">
            <v>0</v>
          </cell>
          <cell r="D111">
            <v>0</v>
          </cell>
          <cell r="E111">
            <v>0</v>
          </cell>
          <cell r="F111">
            <v>0</v>
          </cell>
          <cell r="G111">
            <v>0</v>
          </cell>
          <cell r="H111">
            <v>0</v>
          </cell>
          <cell r="I111">
            <v>0</v>
          </cell>
          <cell r="J111">
            <v>0</v>
          </cell>
          <cell r="K111">
            <v>0</v>
          </cell>
          <cell r="L111">
            <v>0</v>
          </cell>
          <cell r="M111">
            <v>0</v>
          </cell>
          <cell r="N111">
            <v>0</v>
          </cell>
        </row>
        <row r="112">
          <cell r="A112" t="str">
            <v>PASEP - SPV</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DESPESAS FINANCEIRAS - SPV</v>
          </cell>
          <cell r="B113">
            <v>0</v>
          </cell>
          <cell r="C113">
            <v>0</v>
          </cell>
          <cell r="D113">
            <v>0</v>
          </cell>
          <cell r="E113">
            <v>0</v>
          </cell>
          <cell r="F113">
            <v>0</v>
          </cell>
          <cell r="G113">
            <v>0</v>
          </cell>
          <cell r="H113">
            <v>0</v>
          </cell>
          <cell r="I113">
            <v>0</v>
          </cell>
          <cell r="J113">
            <v>0</v>
          </cell>
          <cell r="K113">
            <v>0</v>
          </cell>
          <cell r="L113">
            <v>0</v>
          </cell>
          <cell r="M113">
            <v>0</v>
          </cell>
          <cell r="N113">
            <v>0</v>
          </cell>
        </row>
        <row r="114">
          <cell r="A114" t="str">
            <v>OBRAS EM BENS DA UNIAO - SPV</v>
          </cell>
          <cell r="B114">
            <v>24368867</v>
          </cell>
          <cell r="C114">
            <v>0</v>
          </cell>
          <cell r="D114">
            <v>0</v>
          </cell>
          <cell r="E114">
            <v>0</v>
          </cell>
          <cell r="F114">
            <v>0</v>
          </cell>
          <cell r="G114">
            <v>0</v>
          </cell>
          <cell r="H114">
            <v>0</v>
          </cell>
          <cell r="I114">
            <v>0</v>
          </cell>
          <cell r="J114">
            <v>0</v>
          </cell>
          <cell r="K114">
            <v>0</v>
          </cell>
          <cell r="L114">
            <v>0</v>
          </cell>
          <cell r="M114">
            <v>0</v>
          </cell>
          <cell r="N114">
            <v>24368867</v>
          </cell>
        </row>
        <row r="115">
          <cell r="A115" t="str">
            <v>EQUIPAMENTO E MAT. PERMANENTE-SPV</v>
          </cell>
          <cell r="B115">
            <v>0</v>
          </cell>
          <cell r="C115">
            <v>0</v>
          </cell>
          <cell r="D115">
            <v>0</v>
          </cell>
          <cell r="E115">
            <v>0</v>
          </cell>
          <cell r="F115">
            <v>0</v>
          </cell>
          <cell r="G115">
            <v>0</v>
          </cell>
          <cell r="H115">
            <v>0</v>
          </cell>
          <cell r="I115">
            <v>0</v>
          </cell>
          <cell r="J115">
            <v>0</v>
          </cell>
          <cell r="K115">
            <v>0</v>
          </cell>
          <cell r="L115">
            <v>0</v>
          </cell>
          <cell r="M115">
            <v>0</v>
          </cell>
          <cell r="N115">
            <v>0</v>
          </cell>
        </row>
        <row r="116">
          <cell r="A116" t="str">
            <v>RESERVA SPV</v>
          </cell>
          <cell r="B116">
            <v>0</v>
          </cell>
          <cell r="C116">
            <v>0</v>
          </cell>
          <cell r="D116">
            <v>0</v>
          </cell>
          <cell r="E116">
            <v>0</v>
          </cell>
          <cell r="F116">
            <v>0</v>
          </cell>
          <cell r="G116">
            <v>0</v>
          </cell>
          <cell r="H116">
            <v>0</v>
          </cell>
          <cell r="I116">
            <v>0</v>
          </cell>
          <cell r="J116">
            <v>0</v>
          </cell>
          <cell r="K116">
            <v>0</v>
          </cell>
          <cell r="L116">
            <v>0</v>
          </cell>
          <cell r="M116">
            <v>0</v>
          </cell>
          <cell r="N116">
            <v>0</v>
          </cell>
        </row>
        <row r="117">
          <cell r="A117" t="str">
            <v>TOTAL GERAL</v>
          </cell>
          <cell r="B117">
            <v>107419053.62</v>
          </cell>
          <cell r="C117">
            <v>75003164.819999993</v>
          </cell>
          <cell r="D117">
            <v>80938750.079999998</v>
          </cell>
          <cell r="E117">
            <v>82457533.150000006</v>
          </cell>
          <cell r="F117">
            <v>85003323.680000007</v>
          </cell>
          <cell r="G117">
            <v>83834582.099999994</v>
          </cell>
          <cell r="H117">
            <v>89644502.379999995</v>
          </cell>
          <cell r="I117">
            <v>85669165.280000001</v>
          </cell>
          <cell r="J117">
            <v>84269506.790000007</v>
          </cell>
          <cell r="K117">
            <v>83147213.200000003</v>
          </cell>
          <cell r="L117">
            <v>82261971.400000006</v>
          </cell>
          <cell r="M117">
            <v>98950405.609999999</v>
          </cell>
          <cell r="N117">
            <v>1038599172.11</v>
          </cell>
        </row>
      </sheetData>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BANCÁRIAS1"/>
      <sheetName val="CREDIT FACILITIES"/>
      <sheetName val="INVESTMENTS"/>
      <sheetName val="REL_BANCÁRIAS1"/>
    </sheetNames>
    <sheetDataSet>
      <sheetData sheetId="0">
        <row r="10">
          <cell r="AE10" t="str">
            <v>BOSTON</v>
          </cell>
        </row>
        <row r="11">
          <cell r="AE11" t="str">
            <v>SUDAMERIS</v>
          </cell>
        </row>
        <row r="12">
          <cell r="AE12" t="str">
            <v>VOTORANTIM</v>
          </cell>
        </row>
        <row r="13">
          <cell r="AE13" t="str">
            <v>BRASCAN</v>
          </cell>
        </row>
        <row r="14">
          <cell r="AE14" t="str">
            <v>INTER-ATLANTICO</v>
          </cell>
        </row>
        <row r="15">
          <cell r="AE15" t="str">
            <v>ITAÚ/BFB</v>
          </cell>
        </row>
        <row r="16">
          <cell r="AE16" t="str">
            <v>BRADESCO</v>
          </cell>
        </row>
        <row r="17">
          <cell r="AE17" t="str">
            <v>B. BRASIL</v>
          </cell>
        </row>
        <row r="18">
          <cell r="AE18" t="str">
            <v>HSBC</v>
          </cell>
        </row>
      </sheetData>
      <sheetData sheetId="1">
        <row r="10">
          <cell r="AE10" t="str">
            <v>BOSTON</v>
          </cell>
        </row>
      </sheetData>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11A"/>
      <sheetName val="SCH11B"/>
      <sheetName val="SCH11C"/>
      <sheetName val="SCH11D"/>
      <sheetName val="SCH11E"/>
      <sheetName val="SCH11G"/>
      <sheetName val="SCH12"/>
      <sheetName val="SCH13"/>
      <sheetName val="SCH14"/>
      <sheetName val="SCH15"/>
      <sheetName val="SCH16"/>
      <sheetName val="SCH18"/>
      <sheetName val="SCH 19"/>
      <sheetName val="SCH_19"/>
    </sheetNames>
    <sheetDataSet>
      <sheetData sheetId="0" refreshError="1"/>
      <sheetData sheetId="1" refreshError="1"/>
      <sheetData sheetId="2" refreshError="1">
        <row r="2">
          <cell r="A2" t="str">
            <v>COMPANY:</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
      <sheetName val="002"/>
      <sheetName val="006"/>
      <sheetName val="007"/>
      <sheetName val="010"/>
      <sheetName val="011"/>
      <sheetName val="021"/>
      <sheetName val="022"/>
      <sheetName val="030"/>
      <sheetName val="032"/>
      <sheetName val="EBA"/>
      <sheetName val="C.EUROPA"/>
      <sheetName val="036"/>
      <sheetName val="037"/>
      <sheetName val="038"/>
      <sheetName val="042"/>
      <sheetName val="043"/>
      <sheetName val="047"/>
      <sheetName val="052"/>
      <sheetName val="058"/>
      <sheetName val="060"/>
      <sheetName val="063"/>
      <sheetName val="064"/>
      <sheetName val="072"/>
      <sheetName val="075"/>
      <sheetName val="076"/>
      <sheetName val="077"/>
      <sheetName val="078"/>
      <sheetName val="079"/>
      <sheetName val="087"/>
      <sheetName val="088"/>
      <sheetName val="090"/>
      <sheetName val="092"/>
      <sheetName val="099"/>
      <sheetName val="Anal.2041"/>
      <sheetName val="CAPA"/>
      <sheetName val="taxa"/>
      <sheetName val="Correção"/>
      <sheetName val="VAR.IGP-M"/>
      <sheetName val="VAR.USD"/>
      <sheetName val="CAPA CORREC."/>
      <sheetName val="taxas fechamto 0601"/>
      <sheetName val="taxas fechamto 0701"/>
      <sheetName val="EBA cr. publicitário"/>
      <sheetName val="Módulo1"/>
      <sheetName val="Shopping list"/>
      <sheetName val="Tabelas"/>
      <sheetName val="Patrimonial"/>
      <sheetName val="OUT02.REPORT"/>
      <sheetName val="Exchange"/>
      <sheetName val="Parc. de ICMS"/>
      <sheetName val="F1.1"/>
      <sheetName val="Pagador_tlf_res1"/>
      <sheetName val="OUT02_REPORT"/>
      <sheetName val="C_EUROPA"/>
      <sheetName val="Anal_2041"/>
      <sheetName val="VAR_IGP-M"/>
      <sheetName val="VAR_USD"/>
      <sheetName val="CAPA_CORREC_"/>
      <sheetName val="taxas_fechamto_0601"/>
      <sheetName val="taxas_fechamto_0701"/>
      <sheetName val="EBA_cr__publicitário"/>
      <sheetName val="ABRIL 2000"/>
      <sheetName val="DB Controle"/>
      <sheetName val="E1"/>
      <sheetName val="ce"/>
      <sheetName val="GERREAL"/>
      <sheetName val="Conversion Cost"/>
      <sheetName val="Cierre2_04"/>
      <sheetName val="1. Information Requirements"/>
      <sheetName val="Vendas Diretas"/>
      <sheetName val="comparativo"/>
      <sheetName val="CONSOLIDADO R_"/>
      <sheetName val="NACIGUAT R_"/>
      <sheetName val="RESUMIDO"/>
      <sheetName val="RIGUAT R_"/>
      <sheetName val="ANALITICO_RIG"/>
      <sheetName val="Fluxo set"/>
      <sheetName val="Drop-down"/>
      <sheetName val="tmp"/>
      <sheetName val="Posição"/>
      <sheetName val="Aplicação"/>
      <sheetName val="Resgate"/>
      <sheetName val="Config User"/>
      <sheetName val="Config Cliente"/>
      <sheetName val="Config Ambiente"/>
      <sheetName val="Config Produto"/>
      <sheetName val="Main"/>
      <sheetName val="mutacao"/>
      <sheetName val="Base DE LOJAS EM 25 11 2009"/>
      <sheetName val="ELIM_FINANCEIRA"/>
      <sheetName val="OUT02_REPORT1"/>
      <sheetName val="Parc__de_ICMS"/>
      <sheetName val="F1_1"/>
      <sheetName val="ABRIL_2000"/>
      <sheetName val="Shopping_list"/>
      <sheetName val="DB_Controle"/>
      <sheetName val="Conversion_Cost"/>
      <sheetName val="Base_DE_LOJAS_EM_25_11_2009"/>
      <sheetName val="20410901"/>
      <sheetName val="C_EUROPA1"/>
      <sheetName val="Anal_20411"/>
      <sheetName val="VAR_IGP-M1"/>
      <sheetName val="VAR_USD1"/>
      <sheetName val="CAPA_CORREC_1"/>
      <sheetName val="taxas_fechamto_06011"/>
      <sheetName val="taxas_fechamto_07011"/>
      <sheetName val="EBA_cr__publicitário1"/>
      <sheetName val="OUT02_REPORT2"/>
      <sheetName val="Shopping_list1"/>
      <sheetName val="Parc__de_ICMS1"/>
      <sheetName val="F1_11"/>
      <sheetName val="ABRIL_20001"/>
      <sheetName val="Conversion_Cost1"/>
      <sheetName val="DB_Controle1"/>
      <sheetName val="Base_DE_LOJAS_EM_25_11_20091"/>
      <sheetName val="Config_User"/>
      <sheetName val="Config_Cliente"/>
      <sheetName val="Config_Ambiente"/>
      <sheetName val="Config_Produto"/>
      <sheetName val="CONSOLIDADO_R_"/>
      <sheetName val="NACIGUAT_R_"/>
      <sheetName val="RIGUAT_R_"/>
      <sheetName val="Vendas_Diretas"/>
      <sheetName val="C_EUROPA2"/>
      <sheetName val="Anal_20412"/>
      <sheetName val="VAR_IGP-M2"/>
      <sheetName val="VAR_USD2"/>
      <sheetName val="CAPA_CORREC_2"/>
      <sheetName val="taxas_fechamto_06012"/>
      <sheetName val="taxas_fechamto_07012"/>
      <sheetName val="EBA_cr__publicitário2"/>
      <sheetName val="OUT02_REPORT3"/>
      <sheetName val="Shopping_list2"/>
      <sheetName val="Parc__de_ICMS2"/>
      <sheetName val="F1_12"/>
      <sheetName val="ABRIL_20002"/>
      <sheetName val="Conversion_Cost2"/>
      <sheetName val="DB_Controle2"/>
      <sheetName val="Base_DE_LOJAS_EM_25_11_20092"/>
      <sheetName val="Config_User1"/>
      <sheetName val="Config_Cliente1"/>
      <sheetName val="Config_Ambiente1"/>
      <sheetName val="Config_Produto1"/>
      <sheetName val="CONSOLIDADO_R_1"/>
      <sheetName val="NACIGUAT_R_1"/>
      <sheetName val="RIGUAT_R_1"/>
      <sheetName val="Vendas_Diretas1"/>
      <sheetName val="C_EUROPA3"/>
      <sheetName val="Anal_20413"/>
      <sheetName val="VAR_IGP-M3"/>
      <sheetName val="VAR_USD3"/>
      <sheetName val="CAPA_CORREC_3"/>
      <sheetName val="taxas_fechamto_06013"/>
      <sheetName val="taxas_fechamto_07013"/>
      <sheetName val="EBA_cr__publicitário3"/>
      <sheetName val="OUT02_REPORT4"/>
      <sheetName val="Shopping_list3"/>
      <sheetName val="Parc__de_ICMS3"/>
      <sheetName val="F1_13"/>
      <sheetName val="ABRIL_20003"/>
      <sheetName val="Conversion_Cost3"/>
      <sheetName val="DB_Controle3"/>
      <sheetName val="Base_DE_LOJAS_EM_25_11_20093"/>
      <sheetName val="Config_User2"/>
      <sheetName val="Config_Cliente2"/>
      <sheetName val="Config_Ambiente2"/>
      <sheetName val="Config_Produto2"/>
      <sheetName val="CONSOLIDADO_R_2"/>
      <sheetName val="NACIGUAT_R_2"/>
      <sheetName val="RIGUAT_R_2"/>
      <sheetName val="Vendas_Diretas2"/>
      <sheetName val="IR1242005"/>
      <sheetName val="Res-Equiv"/>
      <sheetName val="INFO"/>
      <sheetName val="Gerencial_REPOB"/>
      <sheetName val="Jan"/>
      <sheetName val="Supuestos Generales"/>
      <sheetName val="Eco-Fin"/>
      <sheetName val="PRIMARIO"/>
      <sheetName val="REF"/>
      <sheetName val="E1.1.2 - RECEBIMENTOS"/>
      <sheetName val="Fluxo_set"/>
      <sheetName val="Supuestos_Generales"/>
      <sheetName val="Base"/>
      <sheetName val="infousedfordropdowns"/>
      <sheetName val="Resumo"/>
      <sheetName val="Orçamento"/>
      <sheetName val="LKPDATA"/>
      <sheetName val="Parameters"/>
      <sheetName val="Currency"/>
      <sheetName val="PS-Consolidation"/>
      <sheetName val="SALES98"/>
      <sheetName val="ENERINC"/>
      <sheetName val="Dados de Entrada - Planej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01.07.08"/>
      <sheetName val="CH COBRANÇA"/>
      <sheetName val="REV CH COBRANÇA"/>
      <sheetName val="LANÇTO PDD CHEQ"/>
      <sheetName val="LANÇTO PDD"/>
      <sheetName val="CARTÃO "/>
      <sheetName val="ANÁLISE CARTÃO AUDITORIA"/>
      <sheetName val="AVP_PDD"/>
      <sheetName val="PDD DESC. INCOND. E PROPAG."/>
      <sheetName val="2 CAPAS AUDITORI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Reco"/>
      <sheetName val="E_ARP"/>
      <sheetName val="E1_Reco"/>
      <sheetName val="E1.1_Reco"/>
      <sheetName val="E1.1.1_Reco"/>
      <sheetName val="E1.2_Reco"/>
      <sheetName val="E1.2.1_Reco"/>
      <sheetName val="E1.2.2_Reco"/>
      <sheetName val="E1.2.3_Reco"/>
      <sheetName val="E1.2.4_Reco"/>
      <sheetName val="E1.3_Reco"/>
      <sheetName val="E1.4_Reco"/>
      <sheetName val="E1.5_Reco"/>
      <sheetName val="E1.5.1_Reco"/>
      <sheetName val="E1.6_Reco"/>
      <sheetName val="E1.6.1_Reco"/>
      <sheetName val="E1.7_Reco"/>
      <sheetName val="E1.7.1_Reco"/>
      <sheetName val="E1.7.2_Reco"/>
      <sheetName val="E2_Reco"/>
      <sheetName val="E3_Cut Off"/>
      <sheetName val="E_CCIL"/>
      <sheetName val="E_CCIL_A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heetName val="SCH20"/>
      <sheetName val="SCH27"/>
      <sheetName val="SCH27-HPC"/>
      <sheetName val="SCH28"/>
      <sheetName val="SCH28-HPC "/>
      <sheetName val="SCH29"/>
      <sheetName val="SCH29-HPC  "/>
      <sheetName val="SCH30"/>
      <sheetName val="SCH30-HPC"/>
      <sheetName val="SCH31"/>
      <sheetName val="SCH31-HPC"/>
      <sheetName val="EBITRECS"/>
      <sheetName val="RECS-NARRATIVE"/>
      <sheetName val="SALES"/>
      <sheetName val="CU-OTHER METALS"/>
      <sheetName val="DIRECT LABOR"/>
      <sheetName val="OTHER RAW MATERIALS"/>
      <sheetName val="VAR OVERHEAD"/>
      <sheetName val="OTHER COSTS"/>
      <sheetName val="COST OF RESALES"/>
      <sheetName val="5X3"/>
      <sheetName val="SCH28-HPC_"/>
      <sheetName val="SCH29-HPC__"/>
      <sheetName val="CU-OTHER_METALS"/>
      <sheetName val="DIRECT_LABOR"/>
      <sheetName val="OTHER_RAW_MATERIALS"/>
      <sheetName val="VAR_OVERHEAD"/>
      <sheetName val="OTHER_COSTS"/>
      <sheetName val="COST_OF_RESALES"/>
      <sheetName val="RESULTAD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p"/>
      <sheetName val="A4"/>
      <sheetName val="C"/>
      <sheetName val="E"/>
      <sheetName val="E1"/>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CONS-GS"/>
      <sheetName val="COTAÇÃO URTJLP"/>
      <sheetName val="NDF Position kamkura"/>
      <sheetName val="Vicom"/>
      <sheetName val="FM_ACS_300602_mwcj"/>
      <sheetName val="QUERYGU"/>
      <sheetName val="Emerging Markets"/>
      <sheetName val="Índices"/>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tatus"/>
      <sheetName val="Mp"/>
      <sheetName val="A4"/>
      <sheetName val="C"/>
      <sheetName val="D"/>
      <sheetName val="D1"/>
      <sheetName val="E"/>
      <sheetName val="E1"/>
      <sheetName val="E2"/>
      <sheetName val="F"/>
      <sheetName val="G"/>
      <sheetName val="H"/>
      <sheetName val="I"/>
      <sheetName val="I1"/>
      <sheetName val="I2"/>
      <sheetName val="J"/>
      <sheetName val="K"/>
      <sheetName val="K1"/>
      <sheetName val="L"/>
      <sheetName val="L1"/>
      <sheetName val="M"/>
      <sheetName val="M1"/>
      <sheetName val="N"/>
      <sheetName val="N1"/>
      <sheetName val="Q"/>
      <sheetName val="S"/>
      <sheetName val="T"/>
      <sheetName val="U"/>
      <sheetName val="U1"/>
      <sheetName val="Bal0902"/>
      <sheetName val="Bal0901"/>
      <sheetName val="Bal1201"/>
      <sheetName val="TIMBRASIL"/>
      <sheetName val="Feriados"/>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Menu"/>
      <sheetName val="Mp"/>
      <sheetName val="A4"/>
      <sheetName val="C"/>
      <sheetName val="D"/>
      <sheetName val="E"/>
      <sheetName val="E1"/>
      <sheetName val="E2"/>
      <sheetName val="F"/>
      <sheetName val="F1"/>
      <sheetName val="G"/>
      <sheetName val="H"/>
      <sheetName val="I"/>
      <sheetName val="J"/>
      <sheetName val="K"/>
      <sheetName val="K1"/>
      <sheetName val="L"/>
      <sheetName val="L1"/>
      <sheetName val="M"/>
      <sheetName val="N"/>
      <sheetName val="N1"/>
      <sheetName val="N2"/>
      <sheetName val="Q"/>
      <sheetName val="S"/>
      <sheetName val="S1"/>
      <sheetName val="T"/>
      <sheetName val="U"/>
      <sheetName val="U1"/>
      <sheetName val="U2"/>
      <sheetName val="U3"/>
      <sheetName val="Bal2001"/>
      <sheetName val="Bal0902"/>
      <sheetName val="feri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 Simulação"/>
      <sheetName val="Novas Receitas_Custos"/>
      <sheetName val="PDG 2020"/>
      <sheetName val="Balanço Patrimonial 2021"/>
      <sheetName val="Premissas 2019"/>
      <sheetName val="Premissas Longo Prazo"/>
      <sheetName val="Quadros Comparativos 5 anos"/>
      <sheetName val="Critérios de Projeção"/>
      <sheetName val="Resultado 2018"/>
      <sheetName val="Rodadas de Concessão"/>
      <sheetName val="Gráfico Custo Efetivo"/>
      <sheetName val="Gráfico Efetivo"/>
      <sheetName val="DFLUX PDG"/>
      <sheetName val="Revisão Orçamento 2019"/>
      <sheetName val="Quadros Comparativos 10 anos "/>
      <sheetName val="Indicadores e Premissas"/>
      <sheetName val="DFs Projetadas"/>
      <sheetName val="Premissas 2018"/>
      <sheetName val="PDG 2019"/>
      <sheetName val="Projeções Receitas e Despesas"/>
      <sheetName val="Geração da DRE"/>
      <sheetName val="Valores Alternativos"/>
      <sheetName val="Pessoal Mensal"/>
      <sheetName val="Contas a Receber"/>
      <sheetName val="Calculo ATAERO"/>
      <sheetName val="Projeções aeroportos conced 5"/>
      <sheetName val="Base Contábil 5"/>
      <sheetName val="Projeções aeroportos concedido "/>
      <sheetName val="Base Contábil"/>
      <sheetName val="Projeções aeroportos conced 7"/>
      <sheetName val="Base Contábil 7"/>
      <sheetName val="Projeções Sede_CSAT"/>
      <sheetName val="Base Contábil Sede_CSAT"/>
      <sheetName val="Receita Sede Explor Serv"/>
      <sheetName val="Simulação Folha Pagamento"/>
      <sheetName val="Transf Pessoal"/>
      <sheetName val="Simulações Investimentos"/>
      <sheetName val="Necessidade de Caixa"/>
      <sheetName val="Investimentos"/>
      <sheetName val="Movimento Operacional"/>
      <sheetName val="Macrometrica"/>
      <sheetName val="Depreciação"/>
      <sheetName val="Impostos a Recuperar"/>
      <sheetName val="Rec. Tercei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T7">
            <v>1.1200000000000002E-2</v>
          </cell>
        </row>
      </sheetData>
      <sheetData sheetId="16">
        <row r="243">
          <cell r="Q243">
            <v>90.750933654999997</v>
          </cell>
        </row>
      </sheetData>
      <sheetData sheetId="17"/>
      <sheetData sheetId="18"/>
      <sheetData sheetId="19"/>
      <sheetData sheetId="20">
        <row r="8">
          <cell r="R8">
            <v>1046.26193425</v>
          </cell>
        </row>
      </sheetData>
      <sheetData sheetId="21">
        <row r="47">
          <cell r="T47">
            <v>-989.10729500000002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ow r="10">
          <cell r="B10" t="str">
            <v>Cenário 1</v>
          </cell>
        </row>
        <row r="11">
          <cell r="B11" t="str">
            <v>Cenário 2</v>
          </cell>
        </row>
        <row r="12">
          <cell r="B12" t="str">
            <v>Cenário 3</v>
          </cell>
        </row>
        <row r="13">
          <cell r="B13" t="str">
            <v>Cenário 4</v>
          </cell>
        </row>
        <row r="14">
          <cell r="B14" t="str">
            <v>Cenário 5</v>
          </cell>
        </row>
        <row r="15">
          <cell r="B15" t="str">
            <v>Cenário 6</v>
          </cell>
        </row>
      </sheetData>
      <sheetData sheetId="35"/>
      <sheetData sheetId="36">
        <row r="13">
          <cell r="G13"/>
        </row>
      </sheetData>
      <sheetData sheetId="37">
        <row r="20">
          <cell r="T20">
            <v>0</v>
          </cell>
        </row>
      </sheetData>
      <sheetData sheetId="38">
        <row r="6">
          <cell r="T6">
            <v>79.277505179999906</v>
          </cell>
        </row>
      </sheetData>
      <sheetData sheetId="39">
        <row r="9">
          <cell r="S9">
            <v>1272.0840000000001</v>
          </cell>
        </row>
      </sheetData>
      <sheetData sheetId="40"/>
      <sheetData sheetId="41"/>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p"/>
      <sheetName val="A4"/>
      <sheetName val="C"/>
      <sheetName val="C1"/>
      <sheetName val="D"/>
      <sheetName val="E"/>
      <sheetName val="E1"/>
      <sheetName val="E2"/>
      <sheetName val="E2.1"/>
      <sheetName val="F"/>
      <sheetName val="G"/>
      <sheetName val="I"/>
      <sheetName val="H"/>
      <sheetName val="J"/>
      <sheetName val="K"/>
      <sheetName val="K1"/>
      <sheetName val="L"/>
      <sheetName val="M"/>
      <sheetName val="M1"/>
      <sheetName val="N"/>
      <sheetName val="Q"/>
      <sheetName val="S"/>
      <sheetName val="T"/>
      <sheetName val="U"/>
      <sheetName val="U1"/>
      <sheetName val="Bal 30092002"/>
      <sheetName val="Bal 30092001"/>
      <sheetName val="Bal31122001"/>
      <sheetName val="E2_1"/>
      <sheetName val="Bal_30092002"/>
      <sheetName val="Bal_30092001"/>
      <sheetName val="Mark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20201"/>
      <sheetName val="Principal"/>
      <sheetName val="Cupom Cambial"/>
      <sheetName val="CAIXA "/>
      <sheetName val="QUERYGU"/>
      <sheetName val="N"/>
    </sheetNames>
    <definedNames>
      <definedName name="ICR"/>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Julho2003"/>
      <sheetName val="Bens +"/>
    </sheetNames>
    <definedNames>
      <definedName name="imprimir0"/>
      <definedName name="VISUUBB"/>
    </defined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NSULTA"/>
      <sheetName val="Graf. USD"/>
      <sheetName val="CONSULTA (2)"/>
      <sheetName val="Vouching receita 1 trim"/>
      <sheetName val="CONSULTA_(2)"/>
      <sheetName val="Graf__USD"/>
      <sheetName val="D1"/>
    </sheetNames>
    <sheetDataSet>
      <sheetData sheetId="0" refreshError="1">
        <row r="7">
          <cell r="B7">
            <v>36160</v>
          </cell>
        </row>
        <row r="256">
          <cell r="B256">
            <v>36160</v>
          </cell>
          <cell r="C256">
            <v>250</v>
          </cell>
          <cell r="D256">
            <v>3.0357581438948955</v>
          </cell>
          <cell r="E256">
            <v>1.0239400919763511</v>
          </cell>
          <cell r="F256">
            <v>128.61468998921242</v>
          </cell>
          <cell r="G256">
            <v>29.03</v>
          </cell>
          <cell r="H256">
            <v>6.8150919213016969E-4</v>
          </cell>
          <cell r="J256">
            <v>1.2087000000000001</v>
          </cell>
          <cell r="K256">
            <v>1</v>
          </cell>
          <cell r="L256">
            <v>100</v>
          </cell>
        </row>
        <row r="257">
          <cell r="B257">
            <v>36164</v>
          </cell>
          <cell r="C257">
            <v>251</v>
          </cell>
          <cell r="D257">
            <v>3.0228211884879563</v>
          </cell>
          <cell r="E257">
            <v>1.0010119193812983</v>
          </cell>
          <cell r="F257">
            <v>128.74483768673218</v>
          </cell>
          <cell r="G257">
            <v>28.89</v>
          </cell>
          <cell r="H257">
            <v>1.0119193812982985E-3</v>
          </cell>
          <cell r="J257">
            <v>1.2078</v>
          </cell>
          <cell r="K257">
            <v>0.99925539836187627</v>
          </cell>
          <cell r="L257">
            <v>99.925539836187625</v>
          </cell>
        </row>
        <row r="258">
          <cell r="B258">
            <v>36165</v>
          </cell>
          <cell r="C258">
            <v>252</v>
          </cell>
          <cell r="D258">
            <v>3.0218965847410573</v>
          </cell>
          <cell r="E258">
            <v>1.0020205460612432</v>
          </cell>
          <cell r="F258">
            <v>128.87456189448815</v>
          </cell>
          <cell r="G258">
            <v>28.88</v>
          </cell>
          <cell r="H258">
            <v>1.0076070628293188E-3</v>
          </cell>
          <cell r="J258">
            <v>1.2084999999999999</v>
          </cell>
          <cell r="K258">
            <v>0.99983453296930569</v>
          </cell>
          <cell r="L258">
            <v>99.983453296930563</v>
          </cell>
        </row>
        <row r="259">
          <cell r="B259">
            <v>36166</v>
          </cell>
          <cell r="C259">
            <v>253</v>
          </cell>
          <cell r="D259">
            <v>3.0218965847410573</v>
          </cell>
          <cell r="E259">
            <v>1.0030298802165709</v>
          </cell>
          <cell r="F259">
            <v>129.00437709397113</v>
          </cell>
          <cell r="G259">
            <v>28.88</v>
          </cell>
          <cell r="H259">
            <v>1.0072988615803524E-3</v>
          </cell>
          <cell r="J259">
            <v>1.2096</v>
          </cell>
          <cell r="K259">
            <v>1.0007446016381234</v>
          </cell>
          <cell r="L259">
            <v>100.07446016381235</v>
          </cell>
        </row>
        <row r="260">
          <cell r="B260">
            <v>36167</v>
          </cell>
          <cell r="C260">
            <v>254</v>
          </cell>
          <cell r="D260">
            <v>3.0357581438948955</v>
          </cell>
          <cell r="E260">
            <v>1.0040402310730441</v>
          </cell>
          <cell r="F260">
            <v>129.13432305615675</v>
          </cell>
          <cell r="G260">
            <v>29.03</v>
          </cell>
          <cell r="H260">
            <v>1.0072988615801304E-3</v>
          </cell>
          <cell r="J260">
            <v>1.2101</v>
          </cell>
          <cell r="K260">
            <v>1.0011582692148586</v>
          </cell>
          <cell r="L260">
            <v>100.11582692148588</v>
          </cell>
        </row>
        <row r="261">
          <cell r="B261">
            <v>36168</v>
          </cell>
          <cell r="C261">
            <v>255</v>
          </cell>
          <cell r="D261">
            <v>3.0366816770754923</v>
          </cell>
          <cell r="E261">
            <v>1.0050562388424702</v>
          </cell>
          <cell r="F261">
            <v>129.26499658044813</v>
          </cell>
          <cell r="G261">
            <v>29.04</v>
          </cell>
          <cell r="H261">
            <v>1.0119193812985205E-3</v>
          </cell>
          <cell r="J261">
            <v>1.2103999999999999</v>
          </cell>
          <cell r="K261">
            <v>1.0014064697608998</v>
          </cell>
          <cell r="L261">
            <v>100.14064697608998</v>
          </cell>
        </row>
        <row r="262">
          <cell r="B262">
            <v>36171</v>
          </cell>
          <cell r="C262">
            <v>256</v>
          </cell>
          <cell r="D262">
            <v>3.0560594245188089</v>
          </cell>
          <cell r="E262">
            <v>1.006073584130778</v>
          </cell>
          <cell r="F262">
            <v>129.39584212931581</v>
          </cell>
          <cell r="G262">
            <v>29.25</v>
          </cell>
          <cell r="H262">
            <v>1.0122272256918308E-3</v>
          </cell>
          <cell r="J262">
            <v>1.2109000000000001</v>
          </cell>
          <cell r="K262">
            <v>1.0018201373376352</v>
          </cell>
          <cell r="L262">
            <v>100.18201373376353</v>
          </cell>
        </row>
        <row r="263">
          <cell r="B263">
            <v>36172</v>
          </cell>
          <cell r="C263">
            <v>257</v>
          </cell>
          <cell r="D263">
            <v>3.0449902693037156</v>
          </cell>
          <cell r="E263">
            <v>1.0070984576836255</v>
          </cell>
          <cell r="F263">
            <v>129.52765592359341</v>
          </cell>
          <cell r="G263">
            <v>29.13</v>
          </cell>
          <cell r="H263">
            <v>1.018686474839603E-3</v>
          </cell>
          <cell r="J263">
            <v>1.2114</v>
          </cell>
          <cell r="K263">
            <v>1.0022338049143704</v>
          </cell>
          <cell r="L263">
            <v>100.22338049143706</v>
          </cell>
        </row>
        <row r="264">
          <cell r="B264">
            <v>36173</v>
          </cell>
          <cell r="C264">
            <v>258</v>
          </cell>
          <cell r="D264">
            <v>3.0956400123487438</v>
          </cell>
          <cell r="E264">
            <v>1.0081206593515846</v>
          </cell>
          <cell r="F264">
            <v>129.65912607422445</v>
          </cell>
          <cell r="G264">
            <v>29.68</v>
          </cell>
          <cell r="H264">
            <v>1.0149967564345719E-3</v>
          </cell>
          <cell r="J264">
            <v>1.3192999999999999</v>
          </cell>
          <cell r="K264">
            <v>1.0915032679738557</v>
          </cell>
          <cell r="L264">
            <v>109.15032679738559</v>
          </cell>
        </row>
        <row r="265">
          <cell r="B265">
            <v>36174</v>
          </cell>
          <cell r="C265">
            <v>259</v>
          </cell>
          <cell r="D265">
            <v>3.0956400123487438</v>
          </cell>
          <cell r="E265">
            <v>1.0091609189017059</v>
          </cell>
          <cell r="F265">
            <v>129.79291873377161</v>
          </cell>
          <cell r="G265">
            <v>29.68</v>
          </cell>
          <cell r="H265">
            <v>1.0318800041162479E-3</v>
          </cell>
          <cell r="J265">
            <v>1.3193999999999999</v>
          </cell>
          <cell r="K265">
            <v>1.0915860014892027</v>
          </cell>
          <cell r="L265">
            <v>109.1586001489203</v>
          </cell>
        </row>
        <row r="266">
          <cell r="B266">
            <v>36175</v>
          </cell>
          <cell r="C266">
            <v>260</v>
          </cell>
          <cell r="D266">
            <v>3.106662428482565</v>
          </cell>
          <cell r="E266">
            <v>1.0102022518748561</v>
          </cell>
          <cell r="F266">
            <v>129.92684945128889</v>
          </cell>
          <cell r="G266">
            <v>29.8</v>
          </cell>
          <cell r="H266">
            <v>1.0318800041162479E-3</v>
          </cell>
          <cell r="J266">
            <v>1.4659</v>
          </cell>
          <cell r="K266">
            <v>1.2127906014726562</v>
          </cell>
          <cell r="L266">
            <v>121.27906014726564</v>
          </cell>
        </row>
        <row r="267">
          <cell r="B267">
            <v>36178</v>
          </cell>
          <cell r="C267">
            <v>261</v>
          </cell>
          <cell r="D267">
            <v>3.0947210191445418</v>
          </cell>
          <cell r="E267">
            <v>1.0112483710018789</v>
          </cell>
          <cell r="F267">
            <v>130.06139573850271</v>
          </cell>
          <cell r="G267">
            <v>29.67</v>
          </cell>
          <cell r="H267">
            <v>1.0355541428275217E-3</v>
          </cell>
          <cell r="J267">
            <v>1.5384</v>
          </cell>
          <cell r="K267">
            <v>1.2727724000992797</v>
          </cell>
          <cell r="L267">
            <v>127.27724000992799</v>
          </cell>
        </row>
        <row r="268">
          <cell r="B268">
            <v>36179</v>
          </cell>
          <cell r="C268">
            <v>262</v>
          </cell>
          <cell r="D268">
            <v>3.2925063999744708</v>
          </cell>
          <cell r="E268">
            <v>1.0122915481983172</v>
          </cell>
          <cell r="F268">
            <v>130.19556365022643</v>
          </cell>
          <cell r="G268">
            <v>31.84</v>
          </cell>
          <cell r="H268">
            <v>1.0315736730479586E-3</v>
          </cell>
          <cell r="J268">
            <v>1.5580000000000001</v>
          </cell>
          <cell r="K268">
            <v>1.2889881691073048</v>
          </cell>
          <cell r="L268">
            <v>128.89881691073049</v>
          </cell>
        </row>
        <row r="269">
          <cell r="B269">
            <v>36180</v>
          </cell>
          <cell r="C269">
            <v>263</v>
          </cell>
          <cell r="D269">
            <v>3.3367187262072218</v>
          </cell>
          <cell r="E269">
            <v>1.0134025403320115</v>
          </cell>
          <cell r="F269">
            <v>130.33845355908196</v>
          </cell>
          <cell r="G269">
            <v>32.33</v>
          </cell>
          <cell r="H269">
            <v>1.0975021333246016E-3</v>
          </cell>
          <cell r="J269">
            <v>1.5734999999999999</v>
          </cell>
          <cell r="K269">
            <v>1.3018118639861</v>
          </cell>
          <cell r="L269">
            <v>130.18118639861001</v>
          </cell>
        </row>
        <row r="270">
          <cell r="B270">
            <v>36181</v>
          </cell>
          <cell r="C270">
            <v>264</v>
          </cell>
          <cell r="D270">
            <v>3.3457216128081058</v>
          </cell>
          <cell r="E270">
            <v>1.0145296867431821</v>
          </cell>
          <cell r="F270">
            <v>130.48342114532713</v>
          </cell>
          <cell r="G270">
            <v>32.43</v>
          </cell>
          <cell r="H270">
            <v>1.1122395754024073E-3</v>
          </cell>
          <cell r="J270">
            <v>1.6601999999999999</v>
          </cell>
          <cell r="K270">
            <v>1.3735418217920072</v>
          </cell>
          <cell r="L270">
            <v>137.35418217920073</v>
          </cell>
        </row>
        <row r="271">
          <cell r="B271">
            <v>36182</v>
          </cell>
          <cell r="C271">
            <v>265</v>
          </cell>
          <cell r="D271">
            <v>3.3340165388040521</v>
          </cell>
          <cell r="E271">
            <v>1.0156611313764394</v>
          </cell>
          <cell r="F271">
            <v>130.62894154607346</v>
          </cell>
          <cell r="G271">
            <v>32.299999999999997</v>
          </cell>
          <cell r="H271">
            <v>1.1152405376024799E-3</v>
          </cell>
          <cell r="J271">
            <v>1.7049000000000001</v>
          </cell>
          <cell r="K271">
            <v>1.4105237031521463</v>
          </cell>
          <cell r="L271">
            <v>141.05237031521463</v>
          </cell>
        </row>
        <row r="272">
          <cell r="B272">
            <v>36185</v>
          </cell>
          <cell r="C272">
            <v>266</v>
          </cell>
          <cell r="D272">
            <v>3.3322147414533987</v>
          </cell>
          <cell r="E272">
            <v>1.0167898750463826</v>
          </cell>
          <cell r="F272">
            <v>130.77411456326047</v>
          </cell>
          <cell r="G272">
            <v>32.28</v>
          </cell>
          <cell r="H272">
            <v>1.1113388462677953E-3</v>
          </cell>
          <cell r="J272">
            <v>1.7605999999999999</v>
          </cell>
          <cell r="K272">
            <v>1.4566062712004624</v>
          </cell>
          <cell r="L272">
            <v>145.66062712004626</v>
          </cell>
        </row>
        <row r="273">
          <cell r="B273">
            <v>36186</v>
          </cell>
          <cell r="C273">
            <v>267</v>
          </cell>
          <cell r="D273">
            <v>3.32861033258669</v>
          </cell>
          <cell r="E273">
            <v>1.0179192624499127</v>
          </cell>
          <cell r="F273">
            <v>130.91937037404321</v>
          </cell>
          <cell r="G273">
            <v>32.24</v>
          </cell>
          <cell r="H273">
            <v>1.1107382471511329E-3</v>
          </cell>
          <cell r="J273">
            <v>1.877</v>
          </cell>
          <cell r="K273">
            <v>1.5529080830644486</v>
          </cell>
          <cell r="L273">
            <v>155.29080830644486</v>
          </cell>
        </row>
        <row r="274">
          <cell r="B274">
            <v>36187</v>
          </cell>
          <cell r="C274">
            <v>268</v>
          </cell>
          <cell r="D274">
            <v>3.5809804969917369</v>
          </cell>
          <cell r="E274">
            <v>1.0190486813081561</v>
          </cell>
          <cell r="F274">
            <v>131.06463023036414</v>
          </cell>
          <cell r="G274">
            <v>35.07</v>
          </cell>
          <cell r="H274">
            <v>1.1095367775288967E-3</v>
          </cell>
          <cell r="J274">
            <v>1.8886000000000001</v>
          </cell>
          <cell r="K274">
            <v>1.5625051708447082</v>
          </cell>
          <cell r="L274">
            <v>156.25051708447083</v>
          </cell>
        </row>
        <row r="275">
          <cell r="B275">
            <v>36188</v>
          </cell>
          <cell r="C275">
            <v>269</v>
          </cell>
          <cell r="D275">
            <v>3.5959723995371284</v>
          </cell>
          <cell r="E275">
            <v>1.020265079125906</v>
          </cell>
          <cell r="F275">
            <v>131.22107685859763</v>
          </cell>
          <cell r="G275">
            <v>35.24</v>
          </cell>
          <cell r="H275">
            <v>1.1936601656641344E-3</v>
          </cell>
          <cell r="J275">
            <v>1.9206000000000001</v>
          </cell>
          <cell r="K275">
            <v>1.5889798957557695</v>
          </cell>
          <cell r="L275">
            <v>158.89798957557696</v>
          </cell>
        </row>
        <row r="276">
          <cell r="B276">
            <v>36189</v>
          </cell>
          <cell r="C276">
            <v>270</v>
          </cell>
          <cell r="D276">
            <v>3.782237329129412</v>
          </cell>
          <cell r="E276">
            <v>1.0214880274808222</v>
          </cell>
          <cell r="F276">
            <v>131.37836598213801</v>
          </cell>
          <cell r="G276">
            <v>37.369999999999997</v>
          </cell>
          <cell r="H276">
            <v>1.1986574665125982E-3</v>
          </cell>
          <cell r="J276">
            <v>1.9832000000000001</v>
          </cell>
          <cell r="K276">
            <v>1.6407710763630334</v>
          </cell>
          <cell r="L276">
            <v>164.07710763630334</v>
          </cell>
        </row>
        <row r="277">
          <cell r="B277">
            <v>36192</v>
          </cell>
          <cell r="C277">
            <v>271</v>
          </cell>
          <cell r="D277">
            <v>3.9716276236352321</v>
          </cell>
          <cell r="E277">
            <v>1.0012607457763765</v>
          </cell>
          <cell r="F277">
            <v>131.54400070215723</v>
          </cell>
          <cell r="G277">
            <v>39.57</v>
          </cell>
          <cell r="H277">
            <v>1.2607457763764707E-3</v>
          </cell>
          <cell r="J277">
            <v>1.9638</v>
          </cell>
          <cell r="K277">
            <v>0.99021782977006856</v>
          </cell>
          <cell r="L277">
            <v>162.47207743857024</v>
          </cell>
        </row>
        <row r="278">
          <cell r="B278">
            <v>36193</v>
          </cell>
          <cell r="C278">
            <v>272</v>
          </cell>
          <cell r="D278">
            <v>3.8661108686264267</v>
          </cell>
          <cell r="E278">
            <v>1.0025862907218388</v>
          </cell>
          <cell r="F278">
            <v>131.71814863112797</v>
          </cell>
          <cell r="G278">
            <v>38.340000000000003</v>
          </cell>
          <cell r="H278">
            <v>1.3238758745450774E-3</v>
          </cell>
          <cell r="J278">
            <v>1.798</v>
          </cell>
          <cell r="K278">
            <v>0.90661557079467525</v>
          </cell>
          <cell r="L278">
            <v>148.75486059402652</v>
          </cell>
        </row>
        <row r="279">
          <cell r="B279">
            <v>36194</v>
          </cell>
          <cell r="C279">
            <v>273</v>
          </cell>
          <cell r="D279">
            <v>3.8592156609529304</v>
          </cell>
          <cell r="E279">
            <v>1.0038783273069374</v>
          </cell>
          <cell r="F279">
            <v>131.88789428646734</v>
          </cell>
          <cell r="G279">
            <v>38.26</v>
          </cell>
          <cell r="H279">
            <v>1.2887036228752535E-3</v>
          </cell>
          <cell r="J279">
            <v>1.7708999999999999</v>
          </cell>
          <cell r="K279">
            <v>0.89295078660750293</v>
          </cell>
          <cell r="L279">
            <v>146.51278232812101</v>
          </cell>
        </row>
        <row r="280">
          <cell r="B280">
            <v>36195</v>
          </cell>
          <cell r="C280">
            <v>274</v>
          </cell>
          <cell r="D280">
            <v>3.8592156609529304</v>
          </cell>
          <cell r="E280">
            <v>1.0051697216277489</v>
          </cell>
          <cell r="F280">
            <v>132.05755556217417</v>
          </cell>
          <cell r="G280">
            <v>38.26</v>
          </cell>
          <cell r="H280">
            <v>1.2864052203178655E-3</v>
          </cell>
          <cell r="J280">
            <v>1.8140000000000001</v>
          </cell>
          <cell r="K280">
            <v>0.91468334005647434</v>
          </cell>
          <cell r="L280">
            <v>150.0785968395796</v>
          </cell>
        </row>
        <row r="281">
          <cell r="B281">
            <v>36196</v>
          </cell>
          <cell r="C281">
            <v>275</v>
          </cell>
          <cell r="D281">
            <v>3.8618018294063194</v>
          </cell>
          <cell r="E281">
            <v>1.0064627772049561</v>
          </cell>
          <cell r="F281">
            <v>132.22743509103177</v>
          </cell>
          <cell r="G281">
            <v>38.29</v>
          </cell>
          <cell r="H281">
            <v>1.2864052203178655E-3</v>
          </cell>
          <cell r="J281">
            <v>1.8317000000000001</v>
          </cell>
          <cell r="K281">
            <v>0.92360830980233966</v>
          </cell>
          <cell r="L281">
            <v>151.54298006122269</v>
          </cell>
        </row>
        <row r="282">
          <cell r="B282">
            <v>36199</v>
          </cell>
          <cell r="C282">
            <v>276</v>
          </cell>
          <cell r="D282">
            <v>3.8652491848940596</v>
          </cell>
          <cell r="E282">
            <v>1.0077583638030359</v>
          </cell>
          <cell r="F282">
            <v>132.39764714127585</v>
          </cell>
          <cell r="G282">
            <v>38.33</v>
          </cell>
          <cell r="H282">
            <v>1.2872672764687731E-3</v>
          </cell>
          <cell r="J282">
            <v>1.8609</v>
          </cell>
          <cell r="K282">
            <v>0.93833198870512291</v>
          </cell>
          <cell r="L282">
            <v>153.95879870935704</v>
          </cell>
        </row>
        <row r="283">
          <cell r="B283">
            <v>36200</v>
          </cell>
          <cell r="C283">
            <v>277</v>
          </cell>
          <cell r="D283">
            <v>3.8661108686264267</v>
          </cell>
          <cell r="E283">
            <v>1.0090567762011224</v>
          </cell>
          <cell r="F283">
            <v>132.56823044050742</v>
          </cell>
          <cell r="G283">
            <v>38.340000000000003</v>
          </cell>
          <cell r="H283">
            <v>1.2884163949646865E-3</v>
          </cell>
          <cell r="J283">
            <v>1.9333</v>
          </cell>
          <cell r="K283">
            <v>0.97483864461476388</v>
          </cell>
          <cell r="L283">
            <v>159.9487052204847</v>
          </cell>
        </row>
        <row r="284">
          <cell r="B284">
            <v>36201</v>
          </cell>
          <cell r="C284">
            <v>278</v>
          </cell>
          <cell r="D284">
            <v>3.8686955476312512</v>
          </cell>
          <cell r="E284">
            <v>1.0103571513242999</v>
          </cell>
          <cell r="F284">
            <v>132.7390715993543</v>
          </cell>
          <cell r="G284">
            <v>38.369999999999997</v>
          </cell>
          <cell r="H284">
            <v>1.2887036228754756E-3</v>
          </cell>
          <cell r="J284">
            <v>1.8953</v>
          </cell>
          <cell r="K284">
            <v>0.95567769261799096</v>
          </cell>
          <cell r="L284">
            <v>156.80483163729616</v>
          </cell>
        </row>
        <row r="285">
          <cell r="B285">
            <v>36202</v>
          </cell>
          <cell r="C285">
            <v>279</v>
          </cell>
          <cell r="D285">
            <v>3.8678340499860298</v>
          </cell>
          <cell r="E285">
            <v>1.0116600727285818</v>
          </cell>
          <cell r="F285">
            <v>132.910247284452</v>
          </cell>
          <cell r="G285">
            <v>38.36</v>
          </cell>
          <cell r="H285">
            <v>1.2895651825435284E-3</v>
          </cell>
          <cell r="J285">
            <v>1.8868</v>
          </cell>
          <cell r="K285">
            <v>0.95139169019766023</v>
          </cell>
          <cell r="L285">
            <v>156.10159675684611</v>
          </cell>
        </row>
        <row r="286">
          <cell r="B286">
            <v>36203</v>
          </cell>
          <cell r="C286">
            <v>280</v>
          </cell>
          <cell r="D286">
            <v>3.8695569832654098</v>
          </cell>
          <cell r="E286">
            <v>1.0129643838206854</v>
          </cell>
          <cell r="F286">
            <v>133.08160554446496</v>
          </cell>
          <cell r="G286">
            <v>38.380000000000003</v>
          </cell>
          <cell r="H286">
            <v>1.2892780166620099E-3</v>
          </cell>
          <cell r="J286">
            <v>1.8984000000000001</v>
          </cell>
          <cell r="K286">
            <v>0.9572408229124646</v>
          </cell>
          <cell r="L286">
            <v>157.0613055348721</v>
          </cell>
        </row>
        <row r="287">
          <cell r="B287">
            <v>36208</v>
          </cell>
          <cell r="C287">
            <v>281</v>
          </cell>
          <cell r="D287">
            <v>3.8686955476312512</v>
          </cell>
          <cell r="E287">
            <v>1.0142709582890896</v>
          </cell>
          <cell r="F287">
            <v>133.25326116315787</v>
          </cell>
          <cell r="G287">
            <v>38.369999999999997</v>
          </cell>
          <cell r="H287">
            <v>1.2898523277551366E-3</v>
          </cell>
          <cell r="J287">
            <v>1.9178999999999999</v>
          </cell>
          <cell r="K287">
            <v>0.96707341670028213</v>
          </cell>
          <cell r="L287">
            <v>158.67460908413989</v>
          </cell>
        </row>
        <row r="288">
          <cell r="B288">
            <v>36209</v>
          </cell>
          <cell r="C288">
            <v>282</v>
          </cell>
          <cell r="D288">
            <v>3.8695569832654098</v>
          </cell>
          <cell r="E288">
            <v>1.0155789268025646</v>
          </cell>
          <cell r="F288">
            <v>133.4250999292143</v>
          </cell>
          <cell r="G288">
            <v>38.380000000000003</v>
          </cell>
          <cell r="H288">
            <v>1.2895651825437504E-3</v>
          </cell>
          <cell r="J288">
            <v>1.9029</v>
          </cell>
          <cell r="K288">
            <v>0.95950988301734552</v>
          </cell>
          <cell r="L288">
            <v>157.4336063539339</v>
          </cell>
        </row>
        <row r="289">
          <cell r="B289">
            <v>36210</v>
          </cell>
          <cell r="C289">
            <v>283</v>
          </cell>
          <cell r="D289">
            <v>3.8686955476312512</v>
          </cell>
          <cell r="E289">
            <v>1.0168888736453199</v>
          </cell>
          <cell r="F289">
            <v>133.59719860493897</v>
          </cell>
          <cell r="G289">
            <v>38.369999999999997</v>
          </cell>
          <cell r="H289">
            <v>1.2898523277551366E-3</v>
          </cell>
          <cell r="J289">
            <v>1.9208000000000001</v>
          </cell>
          <cell r="K289">
            <v>0.96853569987898325</v>
          </cell>
          <cell r="L289">
            <v>158.91453627864638</v>
          </cell>
        </row>
        <row r="290">
          <cell r="B290">
            <v>36213</v>
          </cell>
          <cell r="C290">
            <v>284</v>
          </cell>
          <cell r="D290">
            <v>3.8686955476312512</v>
          </cell>
          <cell r="E290">
            <v>1.018200218131289</v>
          </cell>
          <cell r="F290">
            <v>133.76948090074526</v>
          </cell>
          <cell r="G290">
            <v>38.369999999999997</v>
          </cell>
          <cell r="H290">
            <v>1.2895651825437504E-3</v>
          </cell>
          <cell r="J290">
            <v>1.9356</v>
          </cell>
          <cell r="K290">
            <v>0.97599838644614745</v>
          </cell>
          <cell r="L290">
            <v>160.13899230578298</v>
          </cell>
        </row>
        <row r="291">
          <cell r="B291">
            <v>36214</v>
          </cell>
          <cell r="C291">
            <v>285</v>
          </cell>
          <cell r="D291">
            <v>3.8686955476312512</v>
          </cell>
          <cell r="E291">
            <v>1.0195132536814495</v>
          </cell>
          <cell r="F291">
            <v>133.94198536580183</v>
          </cell>
          <cell r="G291">
            <v>38.369999999999997</v>
          </cell>
          <cell r="H291">
            <v>1.2895651825437504E-3</v>
          </cell>
          <cell r="J291">
            <v>2.0127999999999999</v>
          </cell>
          <cell r="K291">
            <v>1.0149253731343282</v>
          </cell>
          <cell r="L291">
            <v>166.52601969057656</v>
          </cell>
        </row>
        <row r="292">
          <cell r="B292">
            <v>36215</v>
          </cell>
          <cell r="C292">
            <v>286</v>
          </cell>
          <cell r="D292">
            <v>3.8678340499860298</v>
          </cell>
          <cell r="E292">
            <v>1.0208279824765389</v>
          </cell>
          <cell r="F292">
            <v>134.11471228661034</v>
          </cell>
          <cell r="G292">
            <v>38.36</v>
          </cell>
          <cell r="H292">
            <v>1.2895651825437504E-3</v>
          </cell>
          <cell r="J292">
            <v>2.0032999999999999</v>
          </cell>
          <cell r="K292">
            <v>1.0101351351351349</v>
          </cell>
          <cell r="L292">
            <v>165.74005129477939</v>
          </cell>
        </row>
        <row r="293">
          <cell r="B293">
            <v>36216</v>
          </cell>
          <cell r="C293">
            <v>287</v>
          </cell>
          <cell r="D293">
            <v>3.8669724903210856</v>
          </cell>
          <cell r="E293">
            <v>1.0221441135531393</v>
          </cell>
          <cell r="F293">
            <v>134.28762343687242</v>
          </cell>
          <cell r="G293">
            <v>38.35</v>
          </cell>
          <cell r="H293">
            <v>1.2892780166620099E-3</v>
          </cell>
          <cell r="J293">
            <v>2.0350999999999999</v>
          </cell>
          <cell r="K293">
            <v>1.0261698265429606</v>
          </cell>
          <cell r="L293">
            <v>168.37097708281613</v>
          </cell>
        </row>
        <row r="294">
          <cell r="B294">
            <v>36217</v>
          </cell>
          <cell r="C294">
            <v>288</v>
          </cell>
          <cell r="D294">
            <v>3.8721409181901034</v>
          </cell>
          <cell r="E294">
            <v>1.0234616479425571</v>
          </cell>
          <cell r="F294">
            <v>134.46071895207939</v>
          </cell>
          <cell r="G294">
            <v>38.409999999999997</v>
          </cell>
          <cell r="H294">
            <v>1.2889908301068065E-3</v>
          </cell>
          <cell r="J294">
            <v>2.0648</v>
          </cell>
          <cell r="K294">
            <v>1.0411456232351752</v>
          </cell>
          <cell r="L294">
            <v>170.828162488624</v>
          </cell>
        </row>
        <row r="295">
          <cell r="B295">
            <v>36220</v>
          </cell>
          <cell r="C295">
            <v>289</v>
          </cell>
          <cell r="D295">
            <v>3.8738632315813426</v>
          </cell>
          <cell r="E295">
            <v>1.0012907136393967</v>
          </cell>
          <cell r="F295">
            <v>134.63426923599391</v>
          </cell>
          <cell r="G295">
            <v>38.43</v>
          </cell>
          <cell r="H295">
            <v>1.2907136393967011E-3</v>
          </cell>
          <cell r="J295">
            <v>2.0284</v>
          </cell>
          <cell r="K295">
            <v>0.98237117396357998</v>
          </cell>
          <cell r="L295">
            <v>167.81666252999077</v>
          </cell>
        </row>
        <row r="296">
          <cell r="B296">
            <v>36221</v>
          </cell>
          <cell r="C296">
            <v>290</v>
          </cell>
          <cell r="D296">
            <v>3.871279668535843</v>
          </cell>
          <cell r="E296">
            <v>1.0025836680659606</v>
          </cell>
          <cell r="F296">
            <v>134.80812081776196</v>
          </cell>
          <cell r="G296">
            <v>38.4</v>
          </cell>
          <cell r="H296">
            <v>1.2912877438604475E-3</v>
          </cell>
          <cell r="J296">
            <v>2.1307999999999998</v>
          </cell>
          <cell r="K296">
            <v>1.031964354901201</v>
          </cell>
          <cell r="L296">
            <v>176.28857450153041</v>
          </cell>
        </row>
        <row r="297">
          <cell r="B297">
            <v>36222</v>
          </cell>
          <cell r="C297">
            <v>291</v>
          </cell>
          <cell r="D297">
            <v>3.8721409181901034</v>
          </cell>
          <cell r="E297">
            <v>1.0038774286560239</v>
          </cell>
          <cell r="F297">
            <v>134.98208079685375</v>
          </cell>
          <cell r="G297">
            <v>38.409999999999997</v>
          </cell>
          <cell r="H297">
            <v>1.2904265561788364E-3</v>
          </cell>
          <cell r="J297">
            <v>2.1646999999999998</v>
          </cell>
          <cell r="K297">
            <v>1.0483824099186361</v>
          </cell>
          <cell r="L297">
            <v>179.09324067179597</v>
          </cell>
        </row>
        <row r="298">
          <cell r="B298">
            <v>36223</v>
          </cell>
          <cell r="C298">
            <v>292</v>
          </cell>
          <cell r="D298">
            <v>3.8816105759773567</v>
          </cell>
          <cell r="E298">
            <v>1.0051731469454728</v>
          </cell>
          <cell r="F298">
            <v>135.1563040096124</v>
          </cell>
          <cell r="G298">
            <v>38.520000000000003</v>
          </cell>
          <cell r="H298">
            <v>1.2907136393967011E-3</v>
          </cell>
          <cell r="J298">
            <v>2.1021999999999998</v>
          </cell>
          <cell r="K298">
            <v>1.018113134444014</v>
          </cell>
          <cell r="L298">
            <v>173.9223959626043</v>
          </cell>
        </row>
        <row r="299">
          <cell r="B299">
            <v>36224</v>
          </cell>
          <cell r="C299">
            <v>293</v>
          </cell>
          <cell r="D299">
            <v>4.3664645646162015</v>
          </cell>
          <cell r="E299">
            <v>1.0064737105180968</v>
          </cell>
          <cell r="F299">
            <v>135.33117872263028</v>
          </cell>
          <cell r="G299">
            <v>44.27</v>
          </cell>
          <cell r="H299">
            <v>1.2938701919922302E-3</v>
          </cell>
          <cell r="J299">
            <v>1.9934000000000001</v>
          </cell>
          <cell r="K299">
            <v>0.96542037969779171</v>
          </cell>
          <cell r="L299">
            <v>164.92098949284343</v>
          </cell>
        </row>
        <row r="300">
          <cell r="B300">
            <v>36227</v>
          </cell>
          <cell r="C300">
            <v>294</v>
          </cell>
          <cell r="D300">
            <v>4.3681171973368738</v>
          </cell>
          <cell r="E300">
            <v>1.007938621115495</v>
          </cell>
          <cell r="F300">
            <v>135.52815165475698</v>
          </cell>
          <cell r="G300">
            <v>44.29</v>
          </cell>
          <cell r="H300">
            <v>1.4554881882054005E-3</v>
          </cell>
          <cell r="J300">
            <v>1.9708000000000001</v>
          </cell>
          <cell r="K300">
            <v>0.95447500968616827</v>
          </cell>
          <cell r="L300">
            <v>163.0512120459997</v>
          </cell>
        </row>
        <row r="301">
          <cell r="B301">
            <v>36228</v>
          </cell>
          <cell r="C301">
            <v>295</v>
          </cell>
          <cell r="D301">
            <v>4.358197976611411</v>
          </cell>
          <cell r="E301">
            <v>1.0094062191237465</v>
          </cell>
          <cell r="F301">
            <v>135.72548593807912</v>
          </cell>
          <cell r="G301">
            <v>44.17</v>
          </cell>
          <cell r="H301">
            <v>1.4560390657789579E-3</v>
          </cell>
          <cell r="J301">
            <v>1.9056</v>
          </cell>
          <cell r="K301">
            <v>0.92289810151104223</v>
          </cell>
          <cell r="L301">
            <v>157.65698684537091</v>
          </cell>
        </row>
        <row r="302">
          <cell r="B302">
            <v>36229</v>
          </cell>
          <cell r="C302">
            <v>296</v>
          </cell>
          <cell r="D302">
            <v>4.3590248923726094</v>
          </cell>
          <cell r="E302">
            <v>1.0108726165043345</v>
          </cell>
          <cell r="F302">
            <v>135.92265878414241</v>
          </cell>
          <cell r="G302">
            <v>44.18</v>
          </cell>
          <cell r="H302">
            <v>1.4527326588702483E-3</v>
          </cell>
          <cell r="J302">
            <v>1.8631</v>
          </cell>
          <cell r="K302">
            <v>0.90231499418829919</v>
          </cell>
          <cell r="L302">
            <v>154.14081244312058</v>
          </cell>
        </row>
        <row r="303">
          <cell r="B303">
            <v>36230</v>
          </cell>
          <cell r="C303">
            <v>297</v>
          </cell>
          <cell r="D303">
            <v>4.3714217784016629</v>
          </cell>
          <cell r="E303">
            <v>1.0123414228037879</v>
          </cell>
          <cell r="F303">
            <v>136.12015553516827</v>
          </cell>
          <cell r="G303">
            <v>44.33</v>
          </cell>
          <cell r="H303">
            <v>1.4530082974575365E-3</v>
          </cell>
          <cell r="J303">
            <v>1.8784000000000001</v>
          </cell>
          <cell r="K303">
            <v>0.90972491282448675</v>
          </cell>
          <cell r="L303">
            <v>155.40663522793071</v>
          </cell>
        </row>
        <row r="304">
          <cell r="B304">
            <v>36231</v>
          </cell>
          <cell r="C304">
            <v>298</v>
          </cell>
          <cell r="D304">
            <v>4.3689434281379835</v>
          </cell>
          <cell r="E304">
            <v>1.0138165465847289</v>
          </cell>
          <cell r="F304">
            <v>136.31850173929689</v>
          </cell>
          <cell r="G304">
            <v>44.3</v>
          </cell>
          <cell r="H304">
            <v>1.4571405928005543E-3</v>
          </cell>
          <cell r="J304">
            <v>1.9051</v>
          </cell>
          <cell r="K304">
            <v>0.92265594730724532</v>
          </cell>
          <cell r="L304">
            <v>157.61562008769741</v>
          </cell>
        </row>
        <row r="305">
          <cell r="B305">
            <v>36234</v>
          </cell>
          <cell r="C305">
            <v>299</v>
          </cell>
          <cell r="D305">
            <v>4.3664645646162015</v>
          </cell>
          <cell r="E305">
            <v>1.0152929822975751</v>
          </cell>
          <cell r="F305">
            <v>136.51702434673271</v>
          </cell>
          <cell r="G305">
            <v>44.27</v>
          </cell>
          <cell r="H305">
            <v>1.4563144760457725E-3</v>
          </cell>
          <cell r="J305">
            <v>1.8825000000000001</v>
          </cell>
          <cell r="K305">
            <v>0.91171057729562188</v>
          </cell>
          <cell r="L305">
            <v>155.74584264085368</v>
          </cell>
        </row>
        <row r="306">
          <cell r="B306">
            <v>36235</v>
          </cell>
          <cell r="C306">
            <v>300</v>
          </cell>
          <cell r="D306">
            <v>4.36398518762382</v>
          </cell>
          <cell r="E306">
            <v>1.0167707292408772</v>
          </cell>
          <cell r="F306">
            <v>136.71572326315834</v>
          </cell>
          <cell r="G306">
            <v>44.24</v>
          </cell>
          <cell r="H306">
            <v>1.4554881882054005E-3</v>
          </cell>
          <cell r="J306">
            <v>1.8521000000000001</v>
          </cell>
          <cell r="K306">
            <v>0.89698760170476555</v>
          </cell>
          <cell r="L306">
            <v>153.23074377430282</v>
          </cell>
        </row>
        <row r="307">
          <cell r="B307">
            <v>36236</v>
          </cell>
          <cell r="C307">
            <v>301</v>
          </cell>
          <cell r="D307">
            <v>4.3681171973368738</v>
          </cell>
          <cell r="E307">
            <v>1.0182497867080826</v>
          </cell>
          <cell r="F307">
            <v>136.91459839357023</v>
          </cell>
          <cell r="G307">
            <v>44.29</v>
          </cell>
          <cell r="H307">
            <v>1.45466172920794E-3</v>
          </cell>
          <cell r="J307">
            <v>1.8776999999999999</v>
          </cell>
          <cell r="K307">
            <v>0.90938589693917082</v>
          </cell>
          <cell r="L307">
            <v>155.34872176718773</v>
          </cell>
        </row>
        <row r="308">
          <cell r="B308">
            <v>36237</v>
          </cell>
          <cell r="C308">
            <v>302</v>
          </cell>
          <cell r="D308">
            <v>4.3722477811352078</v>
          </cell>
          <cell r="E308">
            <v>1.0197323981762507</v>
          </cell>
          <cell r="F308">
            <v>137.1139513975067</v>
          </cell>
          <cell r="G308">
            <v>44.34</v>
          </cell>
          <cell r="H308">
            <v>1.4560390657789579E-3</v>
          </cell>
          <cell r="J308">
            <v>1.8595999999999999</v>
          </cell>
          <cell r="K308">
            <v>0.90061991476172021</v>
          </cell>
          <cell r="L308">
            <v>153.85124513940582</v>
          </cell>
        </row>
        <row r="309">
          <cell r="B309">
            <v>36238</v>
          </cell>
          <cell r="C309">
            <v>303</v>
          </cell>
          <cell r="D309">
            <v>4.365638162681984</v>
          </cell>
          <cell r="E309">
            <v>1.0212185724146767</v>
          </cell>
          <cell r="F309">
            <v>137.31378345409351</v>
          </cell>
          <cell r="G309">
            <v>44.26</v>
          </cell>
          <cell r="H309">
            <v>1.4574159270450693E-3</v>
          </cell>
          <cell r="J309">
            <v>1.8507</v>
          </cell>
          <cell r="K309">
            <v>0.89630956993413402</v>
          </cell>
          <cell r="L309">
            <v>153.11491685281692</v>
          </cell>
        </row>
        <row r="310">
          <cell r="B310">
            <v>36241</v>
          </cell>
          <cell r="C310">
            <v>304</v>
          </cell>
          <cell r="D310">
            <v>4.364811703686744</v>
          </cell>
          <cell r="E310">
            <v>1.0227046626720677</v>
          </cell>
          <cell r="F310">
            <v>137.51360421852996</v>
          </cell>
          <cell r="G310">
            <v>44.25</v>
          </cell>
          <cell r="H310">
            <v>1.4552127208937726E-3</v>
          </cell>
          <cell r="J310">
            <v>1.8614999999999999</v>
          </cell>
          <cell r="K310">
            <v>0.90154010073614865</v>
          </cell>
          <cell r="L310">
            <v>154.00843881856522</v>
          </cell>
        </row>
        <row r="311">
          <cell r="B311">
            <v>36242</v>
          </cell>
          <cell r="C311">
            <v>305</v>
          </cell>
          <cell r="D311">
            <v>4.3631586144845524</v>
          </cell>
          <cell r="E311">
            <v>1.0241926337657496</v>
          </cell>
          <cell r="F311">
            <v>137.71367788156635</v>
          </cell>
          <cell r="G311">
            <v>44.23</v>
          </cell>
          <cell r="H311">
            <v>1.454937234562248E-3</v>
          </cell>
          <cell r="J311">
            <v>1.8515999999999999</v>
          </cell>
          <cell r="K311">
            <v>0.89674544750096841</v>
          </cell>
          <cell r="L311">
            <v>153.18937701662927</v>
          </cell>
        </row>
        <row r="312">
          <cell r="B312">
            <v>36243</v>
          </cell>
          <cell r="C312">
            <v>306</v>
          </cell>
          <cell r="D312">
            <v>4.364811703686744</v>
          </cell>
          <cell r="E312">
            <v>1.0256822054033852</v>
          </cell>
          <cell r="F312">
            <v>137.91396675489344</v>
          </cell>
          <cell r="G312">
            <v>44.25</v>
          </cell>
          <cell r="H312">
            <v>1.4543862048279621E-3</v>
          </cell>
          <cell r="J312">
            <v>1.8428</v>
          </cell>
          <cell r="K312">
            <v>0.89248353351414167</v>
          </cell>
          <cell r="L312">
            <v>152.46132208157508</v>
          </cell>
        </row>
        <row r="313">
          <cell r="B313">
            <v>36244</v>
          </cell>
          <cell r="C313">
            <v>307</v>
          </cell>
          <cell r="D313">
            <v>4.1210111445437736</v>
          </cell>
          <cell r="E313">
            <v>1.0271745086348545</v>
          </cell>
          <cell r="F313">
            <v>138.11462292029131</v>
          </cell>
          <cell r="G313">
            <v>41.33</v>
          </cell>
          <cell r="H313">
            <v>1.454937234562248E-3</v>
          </cell>
          <cell r="J313">
            <v>1.81</v>
          </cell>
          <cell r="K313">
            <v>0.87659821774505997</v>
          </cell>
          <cell r="L313">
            <v>149.74766277819128</v>
          </cell>
        </row>
        <row r="314">
          <cell r="B314">
            <v>36245</v>
          </cell>
          <cell r="C314">
            <v>308</v>
          </cell>
          <cell r="D314">
            <v>4.1193240355998917</v>
          </cell>
          <cell r="E314">
            <v>1.0285855078340129</v>
          </cell>
          <cell r="F314">
            <v>138.30434688705097</v>
          </cell>
          <cell r="G314">
            <v>41.31</v>
          </cell>
          <cell r="H314">
            <v>1.3736703815145912E-3</v>
          </cell>
          <cell r="J314">
            <v>1.7749999999999999</v>
          </cell>
          <cell r="K314">
            <v>0.85964742347927137</v>
          </cell>
          <cell r="L314">
            <v>146.85198974104389</v>
          </cell>
        </row>
        <row r="315">
          <cell r="B315">
            <v>36248</v>
          </cell>
          <cell r="C315">
            <v>309</v>
          </cell>
          <cell r="D315">
            <v>4.1193240355998917</v>
          </cell>
          <cell r="E315">
            <v>1.0299978668357097</v>
          </cell>
          <cell r="F315">
            <v>138.49425369383758</v>
          </cell>
          <cell r="G315">
            <v>41.31</v>
          </cell>
          <cell r="H315">
            <v>1.3731080118668526E-3</v>
          </cell>
          <cell r="J315">
            <v>1.7655000000000001</v>
          </cell>
          <cell r="K315">
            <v>0.85504649360712881</v>
          </cell>
          <cell r="L315">
            <v>146.06602134524675</v>
          </cell>
        </row>
        <row r="316">
          <cell r="B316">
            <v>36249</v>
          </cell>
          <cell r="C316">
            <v>310</v>
          </cell>
          <cell r="D316">
            <v>4.1159491040942964</v>
          </cell>
          <cell r="E316">
            <v>1.0314121651588675</v>
          </cell>
          <cell r="F316">
            <v>138.68442126318209</v>
          </cell>
          <cell r="G316">
            <v>41.27</v>
          </cell>
          <cell r="H316">
            <v>1.3731080118666306E-3</v>
          </cell>
          <cell r="J316">
            <v>1.7334000000000001</v>
          </cell>
          <cell r="K316">
            <v>0.83950019372336282</v>
          </cell>
          <cell r="L316">
            <v>143.41027550260591</v>
          </cell>
        </row>
        <row r="317">
          <cell r="B317">
            <v>36250</v>
          </cell>
          <cell r="C317">
            <v>311</v>
          </cell>
          <cell r="D317">
            <v>3.9451215292978237</v>
          </cell>
          <cell r="E317">
            <v>1.0328272451512466</v>
          </cell>
          <cell r="F317">
            <v>138.87469393633208</v>
          </cell>
          <cell r="G317">
            <v>39.26</v>
          </cell>
          <cell r="H317">
            <v>1.3719830346978767E-3</v>
          </cell>
          <cell r="J317">
            <v>1.722</v>
          </cell>
          <cell r="K317">
            <v>0.83397907787679171</v>
          </cell>
          <cell r="L317">
            <v>142.46711342764934</v>
          </cell>
        </row>
        <row r="318">
          <cell r="B318">
            <v>36255</v>
          </cell>
          <cell r="C318">
            <v>312</v>
          </cell>
          <cell r="D318">
            <v>3.8953712614004932</v>
          </cell>
          <cell r="E318">
            <v>1.0013150405097659</v>
          </cell>
          <cell r="F318">
            <v>139.0573197846397</v>
          </cell>
          <cell r="G318">
            <v>38.68</v>
          </cell>
          <cell r="H318">
            <v>1.3150405097659412E-3</v>
          </cell>
          <cell r="J318">
            <v>1.7251000000000001</v>
          </cell>
          <cell r="K318">
            <v>1.0018002322880373</v>
          </cell>
          <cell r="L318">
            <v>142.72358732522525</v>
          </cell>
        </row>
        <row r="319">
          <cell r="B319">
            <v>36256</v>
          </cell>
          <cell r="C319">
            <v>313</v>
          </cell>
          <cell r="D319">
            <v>3.882471082516048</v>
          </cell>
          <cell r="E319">
            <v>1.0026152051205692</v>
          </cell>
          <cell r="F319">
            <v>139.23787974703188</v>
          </cell>
          <cell r="G319">
            <v>38.53</v>
          </cell>
          <cell r="H319">
            <v>1.2984570871337198E-3</v>
          </cell>
          <cell r="J319">
            <v>1.7314000000000001</v>
          </cell>
          <cell r="K319">
            <v>1.0054587688734031</v>
          </cell>
          <cell r="L319">
            <v>143.24480847191177</v>
          </cell>
        </row>
        <row r="320">
          <cell r="B320">
            <v>36257</v>
          </cell>
          <cell r="C320">
            <v>314</v>
          </cell>
          <cell r="D320">
            <v>3.8798893772584719</v>
          </cell>
          <cell r="E320">
            <v>1.0039127466341597</v>
          </cell>
          <cell r="F320">
            <v>139.41807542760145</v>
          </cell>
          <cell r="G320">
            <v>38.5</v>
          </cell>
          <cell r="H320">
            <v>1.2941570275053493E-3</v>
          </cell>
          <cell r="J320">
            <v>1.7295</v>
          </cell>
          <cell r="K320">
            <v>1.0043554006968642</v>
          </cell>
          <cell r="L320">
            <v>143.08761479275233</v>
          </cell>
        </row>
        <row r="321">
          <cell r="B321">
            <v>36258</v>
          </cell>
          <cell r="C321">
            <v>315</v>
          </cell>
          <cell r="D321">
            <v>3.8833315271868951</v>
          </cell>
          <cell r="E321">
            <v>1.0052111034346132</v>
          </cell>
          <cell r="F321">
            <v>139.59838433088458</v>
          </cell>
          <cell r="G321">
            <v>38.54</v>
          </cell>
          <cell r="H321">
            <v>1.2932964590861573E-3</v>
          </cell>
          <cell r="J321">
            <v>1.7205999999999999</v>
          </cell>
          <cell r="K321">
            <v>0.99918699186991866</v>
          </cell>
          <cell r="L321">
            <v>142.35128650616343</v>
          </cell>
        </row>
        <row r="322">
          <cell r="B322">
            <v>36259</v>
          </cell>
          <cell r="C322">
            <v>316</v>
          </cell>
          <cell r="D322">
            <v>3.8850522309596958</v>
          </cell>
          <cell r="E322">
            <v>1.0065122927577619</v>
          </cell>
          <cell r="F322">
            <v>139.77908659989006</v>
          </cell>
          <cell r="G322">
            <v>38.56</v>
          </cell>
          <cell r="H322">
            <v>1.2944438423956317E-3</v>
          </cell>
          <cell r="J322">
            <v>1.7090000000000001</v>
          </cell>
          <cell r="K322">
            <v>0.99245063879210227</v>
          </cell>
          <cell r="L322">
            <v>141.39157772813746</v>
          </cell>
        </row>
        <row r="323">
          <cell r="B323">
            <v>36262</v>
          </cell>
          <cell r="C323">
            <v>317</v>
          </cell>
          <cell r="D323">
            <v>3.8902128583664375</v>
          </cell>
          <cell r="E323">
            <v>1.0078157437005841</v>
          </cell>
          <cell r="F323">
            <v>139.96010295063553</v>
          </cell>
          <cell r="G323">
            <v>38.619999999999997</v>
          </cell>
          <cell r="H323">
            <v>1.2950174103198986E-3</v>
          </cell>
          <cell r="J323">
            <v>1.7054</v>
          </cell>
          <cell r="K323">
            <v>0.99036004645760745</v>
          </cell>
          <cell r="L323">
            <v>141.09373707288802</v>
          </cell>
        </row>
        <row r="324">
          <cell r="B324">
            <v>36263</v>
          </cell>
          <cell r="C324">
            <v>318</v>
          </cell>
          <cell r="D324">
            <v>3.8876328228298895</v>
          </cell>
          <cell r="E324">
            <v>1.0091226162889202</v>
          </cell>
          <cell r="F324">
            <v>140.14159448135447</v>
          </cell>
          <cell r="G324">
            <v>38.590000000000003</v>
          </cell>
          <cell r="H324">
            <v>1.2967376194554792E-3</v>
          </cell>
          <cell r="J324">
            <v>1.6719999999999999</v>
          </cell>
          <cell r="K324">
            <v>0.97096399535423916</v>
          </cell>
          <cell r="L324">
            <v>138.33043766029596</v>
          </cell>
        </row>
        <row r="325">
          <cell r="B325">
            <v>36264</v>
          </cell>
          <cell r="C325">
            <v>319</v>
          </cell>
          <cell r="D325">
            <v>3.3744854144432956</v>
          </cell>
          <cell r="E325">
            <v>1.0104303156907017</v>
          </cell>
          <cell r="F325">
            <v>140.32320083553762</v>
          </cell>
          <cell r="G325">
            <v>32.75</v>
          </cell>
          <cell r="H325">
            <v>1.2958776076099632E-3</v>
          </cell>
          <cell r="J325">
            <v>1.6575</v>
          </cell>
          <cell r="K325">
            <v>0.96254355400696856</v>
          </cell>
          <cell r="L325">
            <v>137.13080168776349</v>
          </cell>
        </row>
        <row r="326">
          <cell r="B326">
            <v>36265</v>
          </cell>
          <cell r="C326">
            <v>320</v>
          </cell>
          <cell r="D326">
            <v>3.4291256160499106</v>
          </cell>
          <cell r="E326">
            <v>1.0115668764782382</v>
          </cell>
          <cell r="F326">
            <v>140.48104036704677</v>
          </cell>
          <cell r="G326">
            <v>33.36</v>
          </cell>
          <cell r="H326">
            <v>1.1248284714808765E-3</v>
          </cell>
          <cell r="J326">
            <v>1.6688000000000001</v>
          </cell>
          <cell r="K326">
            <v>0.96910569105691069</v>
          </cell>
          <cell r="L326">
            <v>138.06569041118536</v>
          </cell>
        </row>
        <row r="327">
          <cell r="B327">
            <v>36266</v>
          </cell>
          <cell r="C327">
            <v>321</v>
          </cell>
          <cell r="D327">
            <v>3.4291256160499106</v>
          </cell>
          <cell r="E327">
            <v>1.0127231397743979</v>
          </cell>
          <cell r="F327">
            <v>140.64161607841078</v>
          </cell>
          <cell r="G327">
            <v>33.36</v>
          </cell>
          <cell r="H327">
            <v>1.1430418720166369E-3</v>
          </cell>
          <cell r="J327">
            <v>1.67</v>
          </cell>
          <cell r="K327">
            <v>0.96980255516840896</v>
          </cell>
          <cell r="L327">
            <v>138.16497062960184</v>
          </cell>
        </row>
        <row r="328">
          <cell r="B328">
            <v>36269</v>
          </cell>
          <cell r="C328">
            <v>322</v>
          </cell>
          <cell r="D328">
            <v>3.4326998780762619</v>
          </cell>
          <cell r="E328">
            <v>1.0138807247279202</v>
          </cell>
          <cell r="F328">
            <v>140.80237533453649</v>
          </cell>
          <cell r="G328">
            <v>33.4</v>
          </cell>
          <cell r="H328">
            <v>1.1430418720166369E-3</v>
          </cell>
          <cell r="J328">
            <v>1.6720999999999999</v>
          </cell>
          <cell r="K328">
            <v>0.97102206736353081</v>
          </cell>
          <cell r="L328">
            <v>138.33871101183067</v>
          </cell>
        </row>
        <row r="329">
          <cell r="B329">
            <v>36270</v>
          </cell>
          <cell r="C329">
            <v>323</v>
          </cell>
          <cell r="D329">
            <v>3.421079620752554</v>
          </cell>
          <cell r="E329">
            <v>1.0150408408079727</v>
          </cell>
          <cell r="F329">
            <v>140.9634861000844</v>
          </cell>
          <cell r="G329">
            <v>33.270000000000003</v>
          </cell>
          <cell r="H329">
            <v>1.1442332926920873E-3</v>
          </cell>
          <cell r="J329">
            <v>1.7101</v>
          </cell>
          <cell r="K329">
            <v>0.99308943089430912</v>
          </cell>
          <cell r="L329">
            <v>141.48258459501923</v>
          </cell>
        </row>
        <row r="330">
          <cell r="B330">
            <v>36272</v>
          </cell>
          <cell r="C330">
            <v>324</v>
          </cell>
          <cell r="D330">
            <v>3.4013888256407832</v>
          </cell>
          <cell r="E330">
            <v>1.0161983526528793</v>
          </cell>
          <cell r="F330">
            <v>141.12423520327346</v>
          </cell>
          <cell r="G330">
            <v>33.049999999999997</v>
          </cell>
          <cell r="H330">
            <v>1.1403598735839626E-3</v>
          </cell>
          <cell r="J330">
            <v>1.7014</v>
          </cell>
          <cell r="K330">
            <v>0.98803716608594683</v>
          </cell>
          <cell r="L330">
            <v>140.76280301149976</v>
          </cell>
        </row>
        <row r="331">
          <cell r="B331">
            <v>36273</v>
          </cell>
          <cell r="C331">
            <v>325</v>
          </cell>
          <cell r="D331">
            <v>3.3466215290209878</v>
          </cell>
          <cell r="E331">
            <v>1.0173505145599953</v>
          </cell>
          <cell r="F331">
            <v>141.2842413354893</v>
          </cell>
          <cell r="G331">
            <v>32.44</v>
          </cell>
          <cell r="H331">
            <v>1.1337962752135944E-3</v>
          </cell>
          <cell r="J331">
            <v>1.6851</v>
          </cell>
          <cell r="K331">
            <v>0.97857142857142887</v>
          </cell>
          <cell r="L331">
            <v>139.41424671134257</v>
          </cell>
        </row>
        <row r="332">
          <cell r="B332">
            <v>36276</v>
          </cell>
          <cell r="C332">
            <v>326</v>
          </cell>
          <cell r="D332">
            <v>3.3439215773107822</v>
          </cell>
          <cell r="E332">
            <v>1.0184854102715242</v>
          </cell>
          <cell r="F332">
            <v>141.44184963007754</v>
          </cell>
          <cell r="G332">
            <v>32.409999999999997</v>
          </cell>
          <cell r="H332">
            <v>1.1155405096736626E-3</v>
          </cell>
          <cell r="J332">
            <v>1.6978</v>
          </cell>
          <cell r="K332">
            <v>0.985946573751452</v>
          </cell>
          <cell r="L332">
            <v>140.46496235625031</v>
          </cell>
        </row>
        <row r="333">
          <cell r="B333">
            <v>36277</v>
          </cell>
          <cell r="C333">
            <v>327</v>
          </cell>
          <cell r="D333">
            <v>3.3349173357450912</v>
          </cell>
          <cell r="E333">
            <v>1.0196206553847185</v>
          </cell>
          <cell r="F333">
            <v>141.5995064477151</v>
          </cell>
          <cell r="G333">
            <v>32.31</v>
          </cell>
          <cell r="H333">
            <v>1.1146405257700387E-3</v>
          </cell>
          <cell r="J333">
            <v>1.7069000000000001</v>
          </cell>
          <cell r="K333">
            <v>0.99123112659698054</v>
          </cell>
          <cell r="L333">
            <v>141.21783734590863</v>
          </cell>
        </row>
        <row r="334">
          <cell r="B334">
            <v>36278</v>
          </cell>
          <cell r="C334">
            <v>328</v>
          </cell>
          <cell r="D334">
            <v>3.3141818295556735</v>
          </cell>
          <cell r="E334">
            <v>1.0207541055845606</v>
          </cell>
          <cell r="F334">
            <v>141.75691399731025</v>
          </cell>
          <cell r="G334">
            <v>32.08</v>
          </cell>
          <cell r="H334">
            <v>1.1116391119150304E-3</v>
          </cell>
          <cell r="J334">
            <v>1.6962999999999999</v>
          </cell>
          <cell r="K334">
            <v>0.98507549361207924</v>
          </cell>
          <cell r="L334">
            <v>140.34086208322972</v>
          </cell>
        </row>
        <row r="335">
          <cell r="B335">
            <v>36279</v>
          </cell>
          <cell r="C335">
            <v>329</v>
          </cell>
          <cell r="D335">
            <v>3.2562931981379162</v>
          </cell>
          <cell r="E335">
            <v>1.0218817604876183</v>
          </cell>
          <cell r="F335">
            <v>141.9135167268382</v>
          </cell>
          <cell r="G335">
            <v>31.44</v>
          </cell>
          <cell r="H335">
            <v>1.1047272765187799E-3</v>
          </cell>
          <cell r="J335">
            <v>1.6676</v>
          </cell>
          <cell r="K335">
            <v>0.96840882694541253</v>
          </cell>
          <cell r="L335">
            <v>137.9664101927689</v>
          </cell>
        </row>
        <row r="336">
          <cell r="B336">
            <v>36280</v>
          </cell>
          <cell r="C336">
            <v>330</v>
          </cell>
          <cell r="D336">
            <v>3.2535727845881546</v>
          </cell>
          <cell r="E336">
            <v>1.0229909426962773</v>
          </cell>
          <cell r="F336">
            <v>142.06755406658536</v>
          </cell>
          <cell r="G336">
            <v>31.41</v>
          </cell>
          <cell r="H336">
            <v>1.0854310660461941E-3</v>
          </cell>
          <cell r="J336">
            <v>1.6607000000000001</v>
          </cell>
          <cell r="K336">
            <v>0.96440185830429759</v>
          </cell>
          <cell r="L336">
            <v>137.39554893687415</v>
          </cell>
        </row>
        <row r="337">
          <cell r="B337">
            <v>36283</v>
          </cell>
          <cell r="C337">
            <v>331</v>
          </cell>
          <cell r="D337">
            <v>3.2490373870726064</v>
          </cell>
          <cell r="E337">
            <v>1.0010845242615294</v>
          </cell>
          <cell r="F337">
            <v>142.22162977574672</v>
          </cell>
          <cell r="G337">
            <v>31.36</v>
          </cell>
          <cell r="H337">
            <v>1.0845242615293849E-3</v>
          </cell>
          <cell r="J337">
            <v>1.6735</v>
          </cell>
          <cell r="K337">
            <v>1.0077075931835973</v>
          </cell>
          <cell r="L337">
            <v>138.4545379333166</v>
          </cell>
        </row>
        <row r="338">
          <cell r="B338">
            <v>36284</v>
          </cell>
          <cell r="C338">
            <v>332</v>
          </cell>
          <cell r="D338">
            <v>3.252665842606639</v>
          </cell>
          <cell r="E338">
            <v>1.002168711277178</v>
          </cell>
          <cell r="F338">
            <v>142.37565757321067</v>
          </cell>
          <cell r="G338">
            <v>31.4</v>
          </cell>
          <cell r="H338">
            <v>1.0830124623577575E-3</v>
          </cell>
          <cell r="J338">
            <v>1.6734</v>
          </cell>
          <cell r="K338">
            <v>1.0076473776118504</v>
          </cell>
          <cell r="L338">
            <v>138.44626458178189</v>
          </cell>
        </row>
        <row r="339">
          <cell r="B339">
            <v>36285</v>
          </cell>
          <cell r="C339">
            <v>333</v>
          </cell>
          <cell r="D339">
            <v>3.2508517523812674</v>
          </cell>
          <cell r="E339">
            <v>1.0032552845890781</v>
          </cell>
          <cell r="F339">
            <v>142.53002438594635</v>
          </cell>
          <cell r="G339">
            <v>31.38</v>
          </cell>
          <cell r="H339">
            <v>1.0842219475355463E-3</v>
          </cell>
          <cell r="J339">
            <v>1.6847000000000001</v>
          </cell>
          <cell r="K339">
            <v>1.014451737219245</v>
          </cell>
          <cell r="L339">
            <v>139.38115330520375</v>
          </cell>
        </row>
        <row r="340">
          <cell r="B340">
            <v>36286</v>
          </cell>
          <cell r="C340">
            <v>334</v>
          </cell>
          <cell r="D340">
            <v>3.3322147414533987</v>
          </cell>
          <cell r="E340">
            <v>1.0043424293224088</v>
          </cell>
          <cell r="F340">
            <v>142.68447237912702</v>
          </cell>
          <cell r="G340">
            <v>32.28</v>
          </cell>
          <cell r="H340">
            <v>1.0836172507937558E-3</v>
          </cell>
          <cell r="J340">
            <v>1.6729000000000001</v>
          </cell>
          <cell r="K340">
            <v>1.0073462997531162</v>
          </cell>
          <cell r="L340">
            <v>138.40489782410836</v>
          </cell>
        </row>
        <row r="341">
          <cell r="B341">
            <v>36287</v>
          </cell>
          <cell r="C341">
            <v>335</v>
          </cell>
          <cell r="D341">
            <v>3.1433306502874903</v>
          </cell>
          <cell r="E341">
            <v>1.0054579908718939</v>
          </cell>
          <cell r="F341">
            <v>142.84295747987309</v>
          </cell>
          <cell r="G341">
            <v>30.2</v>
          </cell>
          <cell r="H341">
            <v>1.1107382471511329E-3</v>
          </cell>
          <cell r="J341">
            <v>1.6712</v>
          </cell>
          <cell r="K341">
            <v>1.0063226350334196</v>
          </cell>
          <cell r="L341">
            <v>138.26425084801832</v>
          </cell>
        </row>
        <row r="342">
          <cell r="B342">
            <v>36290</v>
          </cell>
          <cell r="C342">
            <v>336</v>
          </cell>
          <cell r="D342">
            <v>3.0339108636401324</v>
          </cell>
          <cell r="E342">
            <v>1.0065114865119886</v>
          </cell>
          <cell r="F342">
            <v>142.99262502868118</v>
          </cell>
          <cell r="G342">
            <v>29.01</v>
          </cell>
          <cell r="H342">
            <v>1.0477768834293855E-3</v>
          </cell>
          <cell r="J342">
            <v>1.6517999999999999</v>
          </cell>
          <cell r="K342">
            <v>0.99464081411452987</v>
          </cell>
          <cell r="L342">
            <v>136.65922065028522</v>
          </cell>
        </row>
        <row r="343">
          <cell r="B343">
            <v>36291</v>
          </cell>
          <cell r="C343">
            <v>337</v>
          </cell>
          <cell r="D343">
            <v>3.0283673109425813</v>
          </cell>
          <cell r="E343">
            <v>1.0075293752230912</v>
          </cell>
          <cell r="F343">
            <v>143.1372339881795</v>
          </cell>
          <cell r="G343">
            <v>28.95</v>
          </cell>
          <cell r="H343">
            <v>1.0113036212133775E-3</v>
          </cell>
          <cell r="J343">
            <v>1.6468</v>
          </cell>
          <cell r="K343">
            <v>0.99163003552718731</v>
          </cell>
          <cell r="L343">
            <v>136.2455530735499</v>
          </cell>
        </row>
        <row r="344">
          <cell r="B344">
            <v>36292</v>
          </cell>
          <cell r="C344">
            <v>338</v>
          </cell>
          <cell r="D344">
            <v>3.0265188891036576</v>
          </cell>
          <cell r="E344">
            <v>1.0085464315646713</v>
          </cell>
          <cell r="F344">
            <v>143.28172469497571</v>
          </cell>
          <cell r="G344">
            <v>28.93</v>
          </cell>
          <cell r="H344">
            <v>1.0094557703144158E-3</v>
          </cell>
          <cell r="J344">
            <v>1.6614</v>
          </cell>
          <cell r="K344">
            <v>1.0004215090022279</v>
          </cell>
          <cell r="L344">
            <v>137.45346239761707</v>
          </cell>
        </row>
        <row r="345">
          <cell r="B345">
            <v>36293</v>
          </cell>
          <cell r="C345">
            <v>339</v>
          </cell>
          <cell r="D345">
            <v>2.8063752439277945</v>
          </cell>
          <cell r="E345">
            <v>1.0095638931732274</v>
          </cell>
          <cell r="F345">
            <v>143.42627297705991</v>
          </cell>
          <cell r="G345">
            <v>26.57</v>
          </cell>
          <cell r="H345">
            <v>1.0088396297009972E-3</v>
          </cell>
          <cell r="J345">
            <v>1.651</v>
          </cell>
          <cell r="K345">
            <v>0.99415908954055521</v>
          </cell>
          <cell r="L345">
            <v>136.59303383800759</v>
          </cell>
        </row>
        <row r="346">
          <cell r="B346">
            <v>36294</v>
          </cell>
          <cell r="C346">
            <v>340</v>
          </cell>
          <cell r="D346">
            <v>2.7922451933228842</v>
          </cell>
          <cell r="E346">
            <v>1.0105082982122155</v>
          </cell>
          <cell r="F346">
            <v>143.56044229099712</v>
          </cell>
          <cell r="G346">
            <v>26.42</v>
          </cell>
          <cell r="H346">
            <v>9.3545841464259816E-4</v>
          </cell>
          <cell r="J346">
            <v>1.657</v>
          </cell>
          <cell r="K346">
            <v>0.99777202384536645</v>
          </cell>
          <cell r="L346">
            <v>137.08943493008999</v>
          </cell>
        </row>
        <row r="347">
          <cell r="B347">
            <v>36297</v>
          </cell>
          <cell r="C347">
            <v>341</v>
          </cell>
          <cell r="D347">
            <v>2.7507005052991307</v>
          </cell>
          <cell r="E347">
            <v>1.0114488271917141</v>
          </cell>
          <cell r="F347">
            <v>143.69406094264323</v>
          </cell>
          <cell r="G347">
            <v>25.98</v>
          </cell>
          <cell r="H347">
            <v>9.3074839777429474E-4</v>
          </cell>
          <cell r="J347">
            <v>1.667</v>
          </cell>
          <cell r="K347">
            <v>1.003793581020052</v>
          </cell>
          <cell r="L347">
            <v>137.91677008356066</v>
          </cell>
        </row>
        <row r="348">
          <cell r="B348">
            <v>36298</v>
          </cell>
          <cell r="C348">
            <v>342</v>
          </cell>
          <cell r="D348">
            <v>2.715653181630584</v>
          </cell>
          <cell r="E348">
            <v>1.0123762247917276</v>
          </cell>
          <cell r="F348">
            <v>143.82581405132436</v>
          </cell>
          <cell r="G348">
            <v>25.61</v>
          </cell>
          <cell r="H348">
            <v>9.1690016843304356E-4</v>
          </cell>
          <cell r="J348">
            <v>1.6658999999999999</v>
          </cell>
          <cell r="K348">
            <v>1.0031312097308367</v>
          </cell>
          <cell r="L348">
            <v>137.82576321667889</v>
          </cell>
        </row>
        <row r="349">
          <cell r="B349">
            <v>36299</v>
          </cell>
          <cell r="C349">
            <v>343</v>
          </cell>
          <cell r="D349">
            <v>2.4451077078226913</v>
          </cell>
          <cell r="E349">
            <v>1.0132926456970153</v>
          </cell>
          <cell r="F349">
            <v>143.95600772783408</v>
          </cell>
          <cell r="G349">
            <v>22.79</v>
          </cell>
          <cell r="H349">
            <v>9.0521772721041671E-4</v>
          </cell>
          <cell r="J349">
            <v>1.6636</v>
          </cell>
          <cell r="K349">
            <v>1.001746251580659</v>
          </cell>
          <cell r="L349">
            <v>137.63547613138061</v>
          </cell>
        </row>
        <row r="350">
          <cell r="B350">
            <v>36300</v>
          </cell>
          <cell r="C350">
            <v>344</v>
          </cell>
          <cell r="D350">
            <v>2.4557763840771241</v>
          </cell>
          <cell r="E350">
            <v>1.0141185155831065</v>
          </cell>
          <cell r="F350">
            <v>144.07333704252832</v>
          </cell>
          <cell r="G350">
            <v>22.9</v>
          </cell>
          <cell r="H350">
            <v>8.1503590260756376E-4</v>
          </cell>
          <cell r="J350">
            <v>1.6834</v>
          </cell>
          <cell r="K350">
            <v>1.0136689347865362</v>
          </cell>
          <cell r="L350">
            <v>139.27359973525256</v>
          </cell>
        </row>
        <row r="351">
          <cell r="B351">
            <v>36301</v>
          </cell>
          <cell r="C351">
            <v>345</v>
          </cell>
          <cell r="D351">
            <v>2.4538373323679252</v>
          </cell>
          <cell r="E351">
            <v>1.014948665016848</v>
          </cell>
          <cell r="F351">
            <v>144.19127434208974</v>
          </cell>
          <cell r="G351">
            <v>22.88</v>
          </cell>
          <cell r="H351">
            <v>8.1859212802570802E-4</v>
          </cell>
          <cell r="J351">
            <v>1.6962999999999999</v>
          </cell>
          <cell r="K351">
            <v>1.0214367435418803</v>
          </cell>
          <cell r="L351">
            <v>140.34086208322972</v>
          </cell>
        </row>
        <row r="352">
          <cell r="B352">
            <v>36304</v>
          </cell>
          <cell r="C352">
            <v>346</v>
          </cell>
          <cell r="D352">
            <v>2.4509281653206649</v>
          </cell>
          <cell r="E352">
            <v>1.0157788379917332</v>
          </cell>
          <cell r="F352">
            <v>144.30921498608387</v>
          </cell>
          <cell r="G352">
            <v>22.85</v>
          </cell>
          <cell r="H352">
            <v>8.1794577745619712E-4</v>
          </cell>
          <cell r="J352">
            <v>1.6984999999999999</v>
          </cell>
          <cell r="K352">
            <v>1.0227614861203111</v>
          </cell>
          <cell r="L352">
            <v>140.52287581699326</v>
          </cell>
        </row>
        <row r="353">
          <cell r="B353">
            <v>36305</v>
          </cell>
          <cell r="C353">
            <v>347</v>
          </cell>
          <cell r="D353">
            <v>2.4538373323679252</v>
          </cell>
          <cell r="E353">
            <v>1.0166087049796568</v>
          </cell>
          <cell r="F353">
            <v>144.4271121592588</v>
          </cell>
          <cell r="G353">
            <v>22.88</v>
          </cell>
          <cell r="H353">
            <v>8.1697605510711035E-4</v>
          </cell>
          <cell r="J353">
            <v>1.748</v>
          </cell>
          <cell r="K353">
            <v>1.052568194135004</v>
          </cell>
          <cell r="L353">
            <v>144.61818482667309</v>
          </cell>
        </row>
        <row r="354">
          <cell r="B354">
            <v>36306</v>
          </cell>
          <cell r="C354">
            <v>348</v>
          </cell>
          <cell r="D354">
            <v>2.4518979662842</v>
          </cell>
          <cell r="E354">
            <v>1.0174402357772199</v>
          </cell>
          <cell r="F354">
            <v>144.5452457057996</v>
          </cell>
          <cell r="G354">
            <v>22.86</v>
          </cell>
          <cell r="H354">
            <v>8.1794577745575303E-4</v>
          </cell>
          <cell r="J354">
            <v>1.7185999999999999</v>
          </cell>
          <cell r="K354">
            <v>1.0348648160414289</v>
          </cell>
          <cell r="L354">
            <v>142.18581947546932</v>
          </cell>
        </row>
        <row r="355">
          <cell r="B355">
            <v>36307</v>
          </cell>
          <cell r="C355">
            <v>349</v>
          </cell>
          <cell r="D355">
            <v>2.4247137745532221</v>
          </cell>
          <cell r="E355">
            <v>1.0182717889921924</v>
          </cell>
          <cell r="F355">
            <v>144.66338243712696</v>
          </cell>
          <cell r="G355">
            <v>22.58</v>
          </cell>
          <cell r="H355">
            <v>8.1729932209473333E-4</v>
          </cell>
          <cell r="J355">
            <v>1.7137</v>
          </cell>
          <cell r="K355">
            <v>1.0319142530258332</v>
          </cell>
          <cell r="L355">
            <v>141.78042525026871</v>
          </cell>
        </row>
        <row r="356">
          <cell r="B356">
            <v>36308</v>
          </cell>
          <cell r="C356">
            <v>350</v>
          </cell>
          <cell r="D356">
            <v>2.4120715121649372</v>
          </cell>
          <cell r="E356">
            <v>1.0190947948698619</v>
          </cell>
          <cell r="F356">
            <v>144.78030486914989</v>
          </cell>
          <cell r="G356">
            <v>22.45</v>
          </cell>
          <cell r="H356">
            <v>8.0823792485107404E-4</v>
          </cell>
          <cell r="J356">
            <v>1.7311000000000001</v>
          </cell>
          <cell r="K356">
            <v>1.0423917625097856</v>
          </cell>
          <cell r="L356">
            <v>143.21998841730766</v>
          </cell>
        </row>
        <row r="357">
          <cell r="B357">
            <v>36311</v>
          </cell>
          <cell r="C357">
            <v>351</v>
          </cell>
          <cell r="D357">
            <v>2.4052586017404565</v>
          </cell>
          <cell r="E357">
            <v>1.0199141713774955</v>
          </cell>
          <cell r="F357">
            <v>144.89671168544902</v>
          </cell>
          <cell r="G357">
            <v>22.38</v>
          </cell>
          <cell r="H357">
            <v>8.040238373883124E-4</v>
          </cell>
          <cell r="J357">
            <v>1.724</v>
          </cell>
          <cell r="K357">
            <v>1.0381164569157588</v>
          </cell>
          <cell r="L357">
            <v>142.63258045834348</v>
          </cell>
        </row>
        <row r="358">
          <cell r="B358">
            <v>36312</v>
          </cell>
          <cell r="C358">
            <v>352</v>
          </cell>
          <cell r="D358">
            <v>2.4062321122619856</v>
          </cell>
          <cell r="E358">
            <v>1.0008017528672468</v>
          </cell>
          <cell r="F358">
            <v>145.01288303949747</v>
          </cell>
          <cell r="G358">
            <v>22.39</v>
          </cell>
          <cell r="H358">
            <v>8.0175286724681882E-4</v>
          </cell>
          <cell r="J358">
            <v>1.7336</v>
          </cell>
          <cell r="K358">
            <v>1.0055684454756382</v>
          </cell>
          <cell r="L358">
            <v>143.42682220567534</v>
          </cell>
        </row>
        <row r="359">
          <cell r="B359">
            <v>36313</v>
          </cell>
          <cell r="C359">
            <v>353</v>
          </cell>
          <cell r="D359">
            <v>2.4169355021357308</v>
          </cell>
          <cell r="E359">
            <v>1.0016044733058325</v>
          </cell>
          <cell r="F359">
            <v>145.12919459145124</v>
          </cell>
          <cell r="G359">
            <v>22.5</v>
          </cell>
          <cell r="H359">
            <v>8.0207737075399521E-4</v>
          </cell>
          <cell r="J359">
            <v>1.7542</v>
          </cell>
          <cell r="K359">
            <v>1.0175174013921116</v>
          </cell>
          <cell r="L359">
            <v>145.13113262182492</v>
          </cell>
        </row>
        <row r="360">
          <cell r="B360">
            <v>36315</v>
          </cell>
          <cell r="C360">
            <v>354</v>
          </cell>
          <cell r="D360">
            <v>2.4208252705797406</v>
          </cell>
          <cell r="E360">
            <v>1.002411411109376</v>
          </cell>
          <cell r="F360">
            <v>145.24611722571939</v>
          </cell>
          <cell r="G360">
            <v>22.54</v>
          </cell>
          <cell r="H360">
            <v>8.0564516737857694E-4</v>
          </cell>
          <cell r="J360">
            <v>1.7364999999999999</v>
          </cell>
          <cell r="K360">
            <v>1.007250580046404</v>
          </cell>
          <cell r="L360">
            <v>143.66674940018186</v>
          </cell>
        </row>
        <row r="361">
          <cell r="B361">
            <v>36318</v>
          </cell>
          <cell r="C361">
            <v>355</v>
          </cell>
          <cell r="D361">
            <v>2.4198529470447205</v>
          </cell>
          <cell r="E361">
            <v>1.0032202987345531</v>
          </cell>
          <cell r="F361">
            <v>145.36332238273059</v>
          </cell>
          <cell r="G361">
            <v>22.53</v>
          </cell>
          <cell r="H361">
            <v>8.0694175685991354E-4</v>
          </cell>
          <cell r="J361">
            <v>1.7412000000000001</v>
          </cell>
          <cell r="K361">
            <v>1.0099767981438519</v>
          </cell>
          <cell r="L361">
            <v>144.0555969223131</v>
          </cell>
        </row>
        <row r="362">
          <cell r="B362">
            <v>36319</v>
          </cell>
          <cell r="C362">
            <v>356</v>
          </cell>
          <cell r="D362">
            <v>2.4247137745532221</v>
          </cell>
          <cell r="E362">
            <v>1.0040295139333624</v>
          </cell>
          <cell r="F362">
            <v>145.48057500408393</v>
          </cell>
          <cell r="G362">
            <v>22.58</v>
          </cell>
          <cell r="H362">
            <v>8.0661764901490685E-4</v>
          </cell>
          <cell r="J362">
            <v>1.7479</v>
          </cell>
          <cell r="K362">
            <v>1.0138631090487242</v>
          </cell>
          <cell r="L362">
            <v>144.60991147513843</v>
          </cell>
        </row>
        <row r="363">
          <cell r="B363">
            <v>36320</v>
          </cell>
          <cell r="C363">
            <v>357</v>
          </cell>
          <cell r="D363">
            <v>2.3290796288906179</v>
          </cell>
          <cell r="E363">
            <v>1.004841008664193</v>
          </cell>
          <cell r="F363">
            <v>145.59815792213135</v>
          </cell>
          <cell r="G363">
            <v>21.6</v>
          </cell>
          <cell r="H363">
            <v>8.08237924850852E-4</v>
          </cell>
          <cell r="J363">
            <v>1.7491000000000001</v>
          </cell>
          <cell r="K363">
            <v>1.0145591647331789</v>
          </cell>
          <cell r="L363">
            <v>144.70919169355491</v>
          </cell>
        </row>
        <row r="364">
          <cell r="B364">
            <v>36321</v>
          </cell>
          <cell r="C364">
            <v>358</v>
          </cell>
          <cell r="D364">
            <v>2.3320185780766334</v>
          </cell>
          <cell r="E364">
            <v>1.0056211269053776</v>
          </cell>
          <cell r="F364">
            <v>145.71119449000483</v>
          </cell>
          <cell r="G364">
            <v>21.63</v>
          </cell>
          <cell r="H364">
            <v>7.7635987629687264E-4</v>
          </cell>
          <cell r="J364">
            <v>1.7597</v>
          </cell>
          <cell r="K364">
            <v>1.0207076566125293</v>
          </cell>
          <cell r="L364">
            <v>145.58616695623382</v>
          </cell>
        </row>
        <row r="365">
          <cell r="B365">
            <v>36322</v>
          </cell>
          <cell r="C365">
            <v>359</v>
          </cell>
          <cell r="D365">
            <v>2.3329980673603146</v>
          </cell>
          <cell r="E365">
            <v>1.0064028359555275</v>
          </cell>
          <cell r="F365">
            <v>145.8244615608663</v>
          </cell>
          <cell r="G365">
            <v>21.64</v>
          </cell>
          <cell r="H365">
            <v>7.7733952602554446E-4</v>
          </cell>
          <cell r="J365">
            <v>1.7729999999999999</v>
          </cell>
          <cell r="K365">
            <v>1.0284222737819029</v>
          </cell>
          <cell r="L365">
            <v>146.68652271034981</v>
          </cell>
        </row>
        <row r="366">
          <cell r="B366">
            <v>36325</v>
          </cell>
          <cell r="C366">
            <v>360</v>
          </cell>
          <cell r="D366">
            <v>2.3329980673603146</v>
          </cell>
          <cell r="E366">
            <v>1.0071854812459509</v>
          </cell>
          <cell r="F366">
            <v>145.93786428986476</v>
          </cell>
          <cell r="G366">
            <v>21.64</v>
          </cell>
          <cell r="H366">
            <v>7.7766602245343819E-4</v>
          </cell>
          <cell r="J366">
            <v>1.7783</v>
          </cell>
          <cell r="K366">
            <v>1.0314965197215782</v>
          </cell>
          <cell r="L366">
            <v>147.12501034168926</v>
          </cell>
        </row>
        <row r="367">
          <cell r="B367">
            <v>36326</v>
          </cell>
          <cell r="C367">
            <v>361</v>
          </cell>
          <cell r="D367">
            <v>2.3378943110274886</v>
          </cell>
          <cell r="E367">
            <v>1.0079687351730242</v>
          </cell>
          <cell r="F367">
            <v>146.0513552083124</v>
          </cell>
          <cell r="G367">
            <v>21.69</v>
          </cell>
          <cell r="H367">
            <v>7.7766602245343819E-4</v>
          </cell>
          <cell r="J367">
            <v>1.7891999999999999</v>
          </cell>
          <cell r="K367">
            <v>1.0378190255220423</v>
          </cell>
          <cell r="L367">
            <v>148.02680565897231</v>
          </cell>
        </row>
        <row r="368">
          <cell r="B368">
            <v>36327</v>
          </cell>
          <cell r="C368">
            <v>362</v>
          </cell>
          <cell r="D368">
            <v>2.3310390085797827</v>
          </cell>
          <cell r="E368">
            <v>1.008754243296909</v>
          </cell>
          <cell r="F368">
            <v>146.16517275246554</v>
          </cell>
          <cell r="G368">
            <v>21.62</v>
          </cell>
          <cell r="H368">
            <v>7.7929810367582952E-4</v>
          </cell>
          <cell r="J368">
            <v>1.7675000000000001</v>
          </cell>
          <cell r="K368">
            <v>1.0252320185614856</v>
          </cell>
          <cell r="L368">
            <v>146.23148837594096</v>
          </cell>
        </row>
        <row r="369">
          <cell r="B369">
            <v>36328</v>
          </cell>
          <cell r="C369">
            <v>363</v>
          </cell>
          <cell r="D369">
            <v>2.3222192713032719</v>
          </cell>
          <cell r="E369">
            <v>1.0095380584606408</v>
          </cell>
          <cell r="F369">
            <v>146.27874499225948</v>
          </cell>
          <cell r="G369">
            <v>21.53</v>
          </cell>
          <cell r="H369">
            <v>7.7701300285992758E-4</v>
          </cell>
          <cell r="J369">
            <v>1.7605</v>
          </cell>
          <cell r="K369">
            <v>1.0211716937354993</v>
          </cell>
          <cell r="L369">
            <v>145.65235376851146</v>
          </cell>
        </row>
        <row r="370">
          <cell r="B370">
            <v>36329</v>
          </cell>
          <cell r="C370">
            <v>364</v>
          </cell>
          <cell r="D370">
            <v>2.3182972996511619</v>
          </cell>
          <cell r="E370">
            <v>1.0103195147054647</v>
          </cell>
          <cell r="F370">
            <v>146.39197543246053</v>
          </cell>
          <cell r="G370">
            <v>21.49</v>
          </cell>
          <cell r="H370">
            <v>7.7407309043464601E-4</v>
          </cell>
          <cell r="J370">
            <v>1.7484999999999999</v>
          </cell>
          <cell r="K370">
            <v>1.0142111368909519</v>
          </cell>
          <cell r="L370">
            <v>144.65955158434667</v>
          </cell>
        </row>
        <row r="371">
          <cell r="B371">
            <v>36332</v>
          </cell>
          <cell r="C371">
            <v>365</v>
          </cell>
          <cell r="D371">
            <v>2.3202584462216347</v>
          </cell>
          <cell r="E371">
            <v>1.0111002550397068</v>
          </cell>
          <cell r="F371">
            <v>146.50510213957241</v>
          </cell>
          <cell r="G371">
            <v>21.51</v>
          </cell>
          <cell r="H371">
            <v>7.7276576655038731E-4</v>
          </cell>
          <cell r="J371">
            <v>1.7636000000000001</v>
          </cell>
          <cell r="K371">
            <v>1.0229698375870075</v>
          </cell>
          <cell r="L371">
            <v>145.9088276660874</v>
          </cell>
        </row>
        <row r="372">
          <cell r="B372">
            <v>36333</v>
          </cell>
          <cell r="C372">
            <v>366</v>
          </cell>
          <cell r="D372">
            <v>2.3173166057743888</v>
          </cell>
          <cell r="E372">
            <v>1.0118822596752843</v>
          </cell>
          <cell r="F372">
            <v>146.61841203979037</v>
          </cell>
          <cell r="G372">
            <v>21.48</v>
          </cell>
          <cell r="H372">
            <v>7.7341948207387823E-4</v>
          </cell>
          <cell r="J372">
            <v>1.7687999999999999</v>
          </cell>
          <cell r="K372">
            <v>1.0259860788863113</v>
          </cell>
          <cell r="L372">
            <v>146.33904194589212</v>
          </cell>
        </row>
        <row r="373">
          <cell r="B373">
            <v>36334</v>
          </cell>
          <cell r="C373">
            <v>367</v>
          </cell>
          <cell r="D373">
            <v>2.1573730647594935</v>
          </cell>
          <cell r="E373">
            <v>1.0126638768630958</v>
          </cell>
          <cell r="F373">
            <v>146.73166580010107</v>
          </cell>
          <cell r="G373">
            <v>19.86</v>
          </cell>
          <cell r="H373">
            <v>7.7243886859146293E-4</v>
          </cell>
          <cell r="J373">
            <v>1.7847999999999999</v>
          </cell>
          <cell r="K373">
            <v>1.0352668213457081</v>
          </cell>
          <cell r="L373">
            <v>147.6627781914452</v>
          </cell>
        </row>
        <row r="374">
          <cell r="B374">
            <v>36335</v>
          </cell>
          <cell r="C374">
            <v>368</v>
          </cell>
          <cell r="D374">
            <v>2.2306991434790646</v>
          </cell>
          <cell r="E374">
            <v>1.0133921081202957</v>
          </cell>
          <cell r="F374">
            <v>146.83718411461589</v>
          </cell>
          <cell r="G374">
            <v>20.6</v>
          </cell>
          <cell r="H374">
            <v>7.1912435491983118E-4</v>
          </cell>
          <cell r="J374">
            <v>1.8003</v>
          </cell>
          <cell r="K374">
            <v>1.0442575406032488</v>
          </cell>
          <cell r="L374">
            <v>148.94514767932475</v>
          </cell>
        </row>
        <row r="375">
          <cell r="B375">
            <v>36336</v>
          </cell>
          <cell r="C375">
            <v>369</v>
          </cell>
          <cell r="D375">
            <v>2.2346499383170126</v>
          </cell>
          <cell r="E375">
            <v>1.0141456324228264</v>
          </cell>
          <cell r="F375">
            <v>146.94636730822765</v>
          </cell>
          <cell r="G375">
            <v>20.64</v>
          </cell>
          <cell r="H375">
            <v>7.4356638115946616E-4</v>
          </cell>
          <cell r="J375">
            <v>1.7904</v>
          </cell>
          <cell r="K375">
            <v>1.0385150812064972</v>
          </cell>
          <cell r="L375">
            <v>148.12608587738879</v>
          </cell>
        </row>
        <row r="376">
          <cell r="B376">
            <v>36339</v>
          </cell>
          <cell r="C376">
            <v>370</v>
          </cell>
          <cell r="D376">
            <v>2.2297112408353748</v>
          </cell>
          <cell r="E376">
            <v>1.0149010525811391</v>
          </cell>
          <cell r="F376">
            <v>147.05582520510805</v>
          </cell>
          <cell r="G376">
            <v>20.59</v>
          </cell>
          <cell r="H376">
            <v>7.4488331277233755E-4</v>
          </cell>
          <cell r="J376">
            <v>1.79</v>
          </cell>
          <cell r="K376">
            <v>1.0382830626450124</v>
          </cell>
          <cell r="L376">
            <v>148.09299247124997</v>
          </cell>
        </row>
        <row r="377">
          <cell r="B377">
            <v>36340</v>
          </cell>
          <cell r="C377">
            <v>371</v>
          </cell>
          <cell r="D377">
            <v>2.2287232565909587</v>
          </cell>
          <cell r="E377">
            <v>1.015655364676231</v>
          </cell>
          <cell r="F377">
            <v>147.16512254727144</v>
          </cell>
          <cell r="G377">
            <v>20.58</v>
          </cell>
          <cell r="H377">
            <v>7.4323708027845825E-4</v>
          </cell>
          <cell r="J377">
            <v>1.7672000000000001</v>
          </cell>
          <cell r="K377">
            <v>1.0250580046403719</v>
          </cell>
          <cell r="L377">
            <v>146.20666832133682</v>
          </cell>
        </row>
        <row r="378">
          <cell r="B378">
            <v>36341</v>
          </cell>
          <cell r="C378">
            <v>372</v>
          </cell>
          <cell r="D378">
            <v>2.2218050809246215</v>
          </cell>
          <cell r="E378">
            <v>1.0164099029202094</v>
          </cell>
          <cell r="F378">
            <v>147.27445265766482</v>
          </cell>
          <cell r="G378">
            <v>20.51</v>
          </cell>
          <cell r="H378">
            <v>7.4290775219698624E-4</v>
          </cell>
          <cell r="J378">
            <v>1.7695000000000001</v>
          </cell>
          <cell r="K378">
            <v>1.0263921113689101</v>
          </cell>
          <cell r="L378">
            <v>146.39695540663507</v>
          </cell>
        </row>
        <row r="379">
          <cell r="B379">
            <v>36342</v>
          </cell>
          <cell r="C379">
            <v>373</v>
          </cell>
          <cell r="D379">
            <v>2.2129043999490339</v>
          </cell>
          <cell r="E379">
            <v>1.0007406016936415</v>
          </cell>
          <cell r="F379">
            <v>147.38352436673321</v>
          </cell>
          <cell r="G379">
            <v>20.420000000000002</v>
          </cell>
          <cell r="H379">
            <v>7.4060169364154049E-4</v>
          </cell>
          <cell r="J379">
            <v>1.7575000000000001</v>
          </cell>
          <cell r="K379">
            <v>0.99321842328341337</v>
          </cell>
          <cell r="L379">
            <v>145.40415322247026</v>
          </cell>
        </row>
        <row r="380">
          <cell r="B380">
            <v>36343</v>
          </cell>
          <cell r="C380">
            <v>374</v>
          </cell>
          <cell r="D380">
            <v>2.2129043999490339</v>
          </cell>
          <cell r="E380">
            <v>1.0014787827872067</v>
          </cell>
          <cell r="F380">
            <v>147.49223958325027</v>
          </cell>
          <cell r="G380">
            <v>20.420000000000002</v>
          </cell>
          <cell r="H380">
            <v>7.3763479998301129E-4</v>
          </cell>
          <cell r="J380">
            <v>1.7706</v>
          </cell>
          <cell r="K380">
            <v>1.0006216445323537</v>
          </cell>
          <cell r="L380">
            <v>146.48796227351681</v>
          </cell>
        </row>
        <row r="381">
          <cell r="B381">
            <v>36346</v>
          </cell>
          <cell r="C381">
            <v>375</v>
          </cell>
          <cell r="D381">
            <v>2.2049871193372539</v>
          </cell>
          <cell r="E381">
            <v>1.0022175083888352</v>
          </cell>
          <cell r="F381">
            <v>147.60103499189429</v>
          </cell>
          <cell r="G381">
            <v>20.34</v>
          </cell>
          <cell r="H381">
            <v>7.3763479998301129E-4</v>
          </cell>
          <cell r="J381">
            <v>1.7663</v>
          </cell>
          <cell r="K381">
            <v>0.99819157954224358</v>
          </cell>
          <cell r="L381">
            <v>146.13220815752445</v>
          </cell>
        </row>
        <row r="382">
          <cell r="B382">
            <v>36347</v>
          </cell>
          <cell r="C382">
            <v>376</v>
          </cell>
          <cell r="D382">
            <v>2.2059770660591838</v>
          </cell>
          <cell r="E382">
            <v>1.0029541339544257</v>
          </cell>
          <cell r="F382">
            <v>147.70952111888028</v>
          </cell>
          <cell r="G382">
            <v>20.350000000000001</v>
          </cell>
          <cell r="H382">
            <v>7.349957064457513E-4</v>
          </cell>
          <cell r="J382">
            <v>1.7754000000000001</v>
          </cell>
          <cell r="K382">
            <v>1.0033342752189884</v>
          </cell>
          <cell r="L382">
            <v>146.88508314718277</v>
          </cell>
        </row>
        <row r="383">
          <cell r="B383">
            <v>36348</v>
          </cell>
          <cell r="C383">
            <v>377</v>
          </cell>
          <cell r="D383">
            <v>2.2020167874807761</v>
          </cell>
          <cell r="E383">
            <v>1.0036916318936966</v>
          </cell>
          <cell r="F383">
            <v>147.81813572422254</v>
          </cell>
          <cell r="G383">
            <v>20.309999999999999</v>
          </cell>
          <cell r="H383">
            <v>7.3532568868639459E-4</v>
          </cell>
          <cell r="J383">
            <v>1.7815000000000001</v>
          </cell>
          <cell r="K383">
            <v>1.0067815767165866</v>
          </cell>
          <cell r="L383">
            <v>147.38975759079986</v>
          </cell>
        </row>
        <row r="384">
          <cell r="B384">
            <v>36349</v>
          </cell>
          <cell r="C384">
            <v>378</v>
          </cell>
          <cell r="D384">
            <v>2.1911192554007197</v>
          </cell>
          <cell r="E384">
            <v>1.0044283471679911</v>
          </cell>
          <cell r="F384">
            <v>147.9266350630088</v>
          </cell>
          <cell r="G384">
            <v>20.2</v>
          </cell>
          <cell r="H384">
            <v>7.3400559582670333E-4</v>
          </cell>
          <cell r="J384">
            <v>1.7910999999999999</v>
          </cell>
          <cell r="K384">
            <v>1.0122068380898559</v>
          </cell>
          <cell r="L384">
            <v>148.18399933813171</v>
          </cell>
        </row>
        <row r="385">
          <cell r="B385">
            <v>36350</v>
          </cell>
          <cell r="C385">
            <v>379</v>
          </cell>
          <cell r="D385">
            <v>2.1891368187725302</v>
          </cell>
          <cell r="E385">
            <v>1.0051619545987078</v>
          </cell>
          <cell r="F385">
            <v>148.03467669583318</v>
          </cell>
          <cell r="G385">
            <v>20.18</v>
          </cell>
          <cell r="H385">
            <v>7.303730851333512E-4</v>
          </cell>
          <cell r="J385">
            <v>1.8044</v>
          </cell>
          <cell r="K385">
            <v>1.0197230856174062</v>
          </cell>
          <cell r="L385">
            <v>149.28435509224772</v>
          </cell>
        </row>
        <row r="386">
          <cell r="B386">
            <v>36353</v>
          </cell>
          <cell r="C386">
            <v>380</v>
          </cell>
          <cell r="D386">
            <v>2.1960739099340376</v>
          </cell>
          <cell r="E386">
            <v>1.0058954336132551</v>
          </cell>
          <cell r="F386">
            <v>148.14269941623652</v>
          </cell>
          <cell r="G386">
            <v>20.25</v>
          </cell>
          <cell r="H386">
            <v>7.2971227292439877E-4</v>
          </cell>
          <cell r="J386">
            <v>1.819</v>
          </cell>
          <cell r="K386">
            <v>1.0279740039559198</v>
          </cell>
          <cell r="L386">
            <v>150.4922644163149</v>
          </cell>
        </row>
        <row r="387">
          <cell r="B387">
            <v>36354</v>
          </cell>
          <cell r="C387">
            <v>381</v>
          </cell>
          <cell r="D387">
            <v>2.2079567137389677</v>
          </cell>
          <cell r="E387">
            <v>1.0066317738525483</v>
          </cell>
          <cell r="F387">
            <v>148.25114352194825</v>
          </cell>
          <cell r="G387">
            <v>20.37</v>
          </cell>
          <cell r="H387">
            <v>7.3202463664467921E-4</v>
          </cell>
          <cell r="J387">
            <v>1.8391999999999999</v>
          </cell>
          <cell r="K387">
            <v>1.0393896580955073</v>
          </cell>
          <cell r="L387">
            <v>152.16348142632566</v>
          </cell>
        </row>
        <row r="388">
          <cell r="B388">
            <v>36355</v>
          </cell>
          <cell r="C388">
            <v>382</v>
          </cell>
          <cell r="D388">
            <v>2.2079567137389677</v>
          </cell>
          <cell r="E388">
            <v>1.0073726403136618</v>
          </cell>
          <cell r="F388">
            <v>148.36025422450118</v>
          </cell>
          <cell r="G388">
            <v>20.37</v>
          </cell>
          <cell r="H388">
            <v>7.3598557124632258E-4</v>
          </cell>
          <cell r="J388">
            <v>1.8109</v>
          </cell>
          <cell r="K388">
            <v>1.0233964396722239</v>
          </cell>
          <cell r="L388">
            <v>149.82212294200369</v>
          </cell>
        </row>
        <row r="389">
          <cell r="B389">
            <v>36356</v>
          </cell>
          <cell r="C389">
            <v>383</v>
          </cell>
          <cell r="D389">
            <v>2.2079567137389677</v>
          </cell>
          <cell r="E389">
            <v>1.008114052041801</v>
          </cell>
          <cell r="F389">
            <v>148.46944523095686</v>
          </cell>
          <cell r="G389">
            <v>20.37</v>
          </cell>
          <cell r="H389">
            <v>7.3598557124654462E-4</v>
          </cell>
          <cell r="J389">
            <v>1.8281000000000001</v>
          </cell>
          <cell r="K389">
            <v>1.0331166996326646</v>
          </cell>
          <cell r="L389">
            <v>151.24513940597322</v>
          </cell>
        </row>
        <row r="390">
          <cell r="B390">
            <v>36357</v>
          </cell>
          <cell r="C390">
            <v>384</v>
          </cell>
          <cell r="D390">
            <v>2.2079567137389677</v>
          </cell>
          <cell r="E390">
            <v>1.0088560094382746</v>
          </cell>
          <cell r="F390">
            <v>148.57871660041781</v>
          </cell>
          <cell r="G390">
            <v>20.37</v>
          </cell>
          <cell r="H390">
            <v>7.3598557124632258E-4</v>
          </cell>
          <cell r="J390">
            <v>1.8107</v>
          </cell>
          <cell r="K390">
            <v>1.0232834133936139</v>
          </cell>
          <cell r="L390">
            <v>149.80557623893424</v>
          </cell>
        </row>
        <row r="391">
          <cell r="B391">
            <v>36360</v>
          </cell>
          <cell r="C391">
            <v>385</v>
          </cell>
          <cell r="D391">
            <v>2.2099360338241336</v>
          </cell>
          <cell r="E391">
            <v>1.0095985129046863</v>
          </cell>
          <cell r="F391">
            <v>148.68806839203</v>
          </cell>
          <cell r="G391">
            <v>20.39</v>
          </cell>
          <cell r="H391">
            <v>7.3598557124632258E-4</v>
          </cell>
          <cell r="J391">
            <v>1.7928999999999999</v>
          </cell>
          <cell r="K391">
            <v>1.0132240745973438</v>
          </cell>
          <cell r="L391">
            <v>148.33291966575644</v>
          </cell>
        </row>
        <row r="392">
          <cell r="B392">
            <v>36361</v>
          </cell>
          <cell r="C392">
            <v>386</v>
          </cell>
          <cell r="D392">
            <v>2.2138936916449303</v>
          </cell>
          <cell r="E392">
            <v>1.0103422289491406</v>
          </cell>
          <cell r="F392">
            <v>148.79759876540976</v>
          </cell>
          <cell r="G392">
            <v>20.43</v>
          </cell>
          <cell r="H392">
            <v>7.3664534460804454E-4</v>
          </cell>
          <cell r="J392">
            <v>1.7982</v>
          </cell>
          <cell r="K392">
            <v>1.0162192709805029</v>
          </cell>
          <cell r="L392">
            <v>148.77140729709592</v>
          </cell>
        </row>
        <row r="393">
          <cell r="B393">
            <v>36362</v>
          </cell>
          <cell r="C393">
            <v>387</v>
          </cell>
          <cell r="D393">
            <v>2.2099360338241336</v>
          </cell>
          <cell r="E393">
            <v>1.0110878257114984</v>
          </cell>
          <cell r="F393">
            <v>148.90740612048933</v>
          </cell>
          <cell r="G393">
            <v>20.39</v>
          </cell>
          <cell r="H393">
            <v>7.3796456388164344E-4</v>
          </cell>
          <cell r="J393">
            <v>1.8170999999999999</v>
          </cell>
          <cell r="K393">
            <v>1.0269002543091268</v>
          </cell>
          <cell r="L393">
            <v>150.33507073715549</v>
          </cell>
        </row>
        <row r="394">
          <cell r="B394">
            <v>36363</v>
          </cell>
          <cell r="C394">
            <v>388</v>
          </cell>
          <cell r="D394">
            <v>2.2158720295970546</v>
          </cell>
          <cell r="E394">
            <v>1.0118326388512986</v>
          </cell>
          <cell r="F394">
            <v>149.01709806798564</v>
          </cell>
          <cell r="G394">
            <v>20.45</v>
          </cell>
          <cell r="H394">
            <v>7.3664534460804454E-4</v>
          </cell>
          <cell r="J394">
            <v>1.8170999999999999</v>
          </cell>
          <cell r="K394">
            <v>1.0269002543091268</v>
          </cell>
          <cell r="L394">
            <v>150.33507073715549</v>
          </cell>
        </row>
        <row r="395">
          <cell r="B395">
            <v>36364</v>
          </cell>
          <cell r="C395">
            <v>389</v>
          </cell>
          <cell r="D395">
            <v>2.2089464147241333</v>
          </cell>
          <cell r="E395">
            <v>1.01258000273232</v>
          </cell>
          <cell r="F395">
            <v>149.1271656744992</v>
          </cell>
          <cell r="G395">
            <v>20.38</v>
          </cell>
          <cell r="H395">
            <v>7.3862400986590693E-4</v>
          </cell>
          <cell r="J395">
            <v>1.8147</v>
          </cell>
          <cell r="K395">
            <v>1.0255439389658094</v>
          </cell>
          <cell r="L395">
            <v>150.13651030032253</v>
          </cell>
        </row>
        <row r="396">
          <cell r="B396">
            <v>36367</v>
          </cell>
          <cell r="C396">
            <v>390</v>
          </cell>
          <cell r="D396">
            <v>2.2119150264232612</v>
          </cell>
          <cell r="E396">
            <v>1.013325581054539</v>
          </cell>
          <cell r="F396">
            <v>149.23697031381741</v>
          </cell>
          <cell r="G396">
            <v>20.41</v>
          </cell>
          <cell r="H396">
            <v>7.3631547157471111E-4</v>
          </cell>
          <cell r="J396">
            <v>1.8203</v>
          </cell>
          <cell r="K396">
            <v>1.0287086747668832</v>
          </cell>
          <cell r="L396">
            <v>150.59981798626612</v>
          </cell>
        </row>
        <row r="397">
          <cell r="B397">
            <v>36368</v>
          </cell>
          <cell r="C397">
            <v>391</v>
          </cell>
          <cell r="D397">
            <v>2.2119150264232612</v>
          </cell>
          <cell r="E397">
            <v>1.0140727110810035</v>
          </cell>
          <cell r="F397">
            <v>149.34700347952909</v>
          </cell>
          <cell r="G397">
            <v>20.41</v>
          </cell>
          <cell r="H397">
            <v>7.3730500880775374E-4</v>
          </cell>
          <cell r="J397">
            <v>1.8172999999999999</v>
          </cell>
          <cell r="K397">
            <v>1.0270132805877366</v>
          </cell>
          <cell r="L397">
            <v>150.35161744022491</v>
          </cell>
        </row>
        <row r="398">
          <cell r="B398">
            <v>36369</v>
          </cell>
          <cell r="C398">
            <v>392</v>
          </cell>
          <cell r="D398">
            <v>2.1782275401400764</v>
          </cell>
          <cell r="E398">
            <v>1.0148203919701788</v>
          </cell>
          <cell r="F398">
            <v>149.45711777324499</v>
          </cell>
          <cell r="G398">
            <v>20.07</v>
          </cell>
          <cell r="H398">
            <v>7.3730500880775374E-4</v>
          </cell>
          <cell r="J398">
            <v>1.7915000000000001</v>
          </cell>
          <cell r="K398">
            <v>1.0124328906470754</v>
          </cell>
          <cell r="L398">
            <v>148.21709274427059</v>
          </cell>
        </row>
        <row r="399">
          <cell r="B399">
            <v>36370</v>
          </cell>
          <cell r="C399">
            <v>393</v>
          </cell>
          <cell r="D399">
            <v>2.0975877053290848</v>
          </cell>
          <cell r="E399">
            <v>1.0155572285455405</v>
          </cell>
          <cell r="F399">
            <v>149.56563497657953</v>
          </cell>
          <cell r="G399">
            <v>19.260000000000002</v>
          </cell>
          <cell r="H399">
            <v>7.2607584671335879E-4</v>
          </cell>
          <cell r="J399">
            <v>1.7939000000000001</v>
          </cell>
          <cell r="K399">
            <v>1.0137892059903928</v>
          </cell>
          <cell r="L399">
            <v>148.41565318110355</v>
          </cell>
        </row>
        <row r="400">
          <cell r="B400">
            <v>36371</v>
          </cell>
          <cell r="C400">
            <v>394</v>
          </cell>
          <cell r="D400">
            <v>2.0995853727485692</v>
          </cell>
          <cell r="E400">
            <v>1.0162673019977588</v>
          </cell>
          <cell r="F400">
            <v>149.67021065560172</v>
          </cell>
          <cell r="G400">
            <v>19.28</v>
          </cell>
          <cell r="H400">
            <v>6.9919590177636159E-4</v>
          </cell>
          <cell r="J400">
            <v>1.7891999999999999</v>
          </cell>
          <cell r="K400">
            <v>1.0111330884430629</v>
          </cell>
          <cell r="L400">
            <v>148.02680565897231</v>
          </cell>
        </row>
        <row r="401">
          <cell r="B401">
            <v>36374</v>
          </cell>
          <cell r="C401">
            <v>395</v>
          </cell>
          <cell r="D401">
            <v>2.0985865807454651</v>
          </cell>
          <cell r="E401">
            <v>1.0006998617909162</v>
          </cell>
          <cell r="F401">
            <v>149.77495911727794</v>
          </cell>
          <cell r="G401">
            <v>19.27</v>
          </cell>
          <cell r="H401">
            <v>6.9986179091618972E-4</v>
          </cell>
          <cell r="J401">
            <v>1.8115000000000001</v>
          </cell>
          <cell r="K401">
            <v>1.0124636709143753</v>
          </cell>
          <cell r="L401">
            <v>149.87176305121193</v>
          </cell>
        </row>
        <row r="402">
          <cell r="B402">
            <v>36375</v>
          </cell>
          <cell r="C402">
            <v>396</v>
          </cell>
          <cell r="D402">
            <v>2.0965887464854394</v>
          </cell>
          <cell r="E402">
            <v>1.0013998802246855</v>
          </cell>
          <cell r="F402">
            <v>149.879731023723</v>
          </cell>
          <cell r="G402">
            <v>19.25</v>
          </cell>
          <cell r="H402">
            <v>6.9952886024826633E-4</v>
          </cell>
          <cell r="J402">
            <v>1.8278000000000001</v>
          </cell>
          <cell r="K402">
            <v>1.0215738877710709</v>
          </cell>
          <cell r="L402">
            <v>151.22031935136911</v>
          </cell>
        </row>
        <row r="403">
          <cell r="B403">
            <v>36376</v>
          </cell>
          <cell r="C403">
            <v>397</v>
          </cell>
          <cell r="D403">
            <v>2.09558970420054</v>
          </cell>
          <cell r="E403">
            <v>1.0020997214645557</v>
          </cell>
          <cell r="F403">
            <v>149.98447640951983</v>
          </cell>
          <cell r="G403">
            <v>19.239999999999998</v>
          </cell>
          <cell r="H403">
            <v>6.9886291549492441E-4</v>
          </cell>
          <cell r="J403">
            <v>1.8217000000000001</v>
          </cell>
          <cell r="K403">
            <v>1.0181645428124302</v>
          </cell>
          <cell r="L403">
            <v>150.71564490775199</v>
          </cell>
        </row>
        <row r="404">
          <cell r="B404">
            <v>36377</v>
          </cell>
          <cell r="C404">
            <v>398</v>
          </cell>
          <cell r="D404">
            <v>2.09558970420054</v>
          </cell>
          <cell r="E404">
            <v>1.0027997180841834</v>
          </cell>
          <cell r="F404">
            <v>150.08924505103772</v>
          </cell>
          <cell r="G404">
            <v>19.239999999999998</v>
          </cell>
          <cell r="H404">
            <v>6.9852990140018001E-4</v>
          </cell>
          <cell r="J404">
            <v>1.8475999999999999</v>
          </cell>
          <cell r="K404">
            <v>1.032640286161413</v>
          </cell>
          <cell r="L404">
            <v>152.85844295524103</v>
          </cell>
        </row>
        <row r="405">
          <cell r="B405">
            <v>36378</v>
          </cell>
          <cell r="C405">
            <v>399</v>
          </cell>
          <cell r="D405">
            <v>2.0935913692510244</v>
          </cell>
          <cell r="E405">
            <v>1.003500203672381</v>
          </cell>
          <cell r="F405">
            <v>150.19408687658446</v>
          </cell>
          <cell r="G405">
            <v>19.22</v>
          </cell>
          <cell r="H405">
            <v>6.9852990140018001E-4</v>
          </cell>
          <cell r="J405">
            <v>1.8492999999999999</v>
          </cell>
          <cell r="K405">
            <v>1.0335904314777555</v>
          </cell>
          <cell r="L405">
            <v>152.99908993133104</v>
          </cell>
        </row>
        <row r="406">
          <cell r="B406">
            <v>36381</v>
          </cell>
          <cell r="C406">
            <v>400</v>
          </cell>
          <cell r="D406">
            <v>2.0925920765590966</v>
          </cell>
          <cell r="E406">
            <v>1.0042005101275311</v>
          </cell>
          <cell r="F406">
            <v>150.29890189125027</v>
          </cell>
          <cell r="G406">
            <v>19.21</v>
          </cell>
          <cell r="H406">
            <v>6.9786378975056351E-4</v>
          </cell>
          <cell r="J406">
            <v>1.8453999999999999</v>
          </cell>
          <cell r="K406">
            <v>1.0314106863402639</v>
          </cell>
          <cell r="L406">
            <v>152.67642922147749</v>
          </cell>
        </row>
        <row r="407">
          <cell r="B407">
            <v>36382</v>
          </cell>
          <cell r="C407">
            <v>401</v>
          </cell>
          <cell r="D407">
            <v>2.094590578460398</v>
          </cell>
          <cell r="E407">
            <v>1.0049009708044543</v>
          </cell>
          <cell r="F407">
            <v>150.40373998832135</v>
          </cell>
          <cell r="G407">
            <v>19.23</v>
          </cell>
          <cell r="H407">
            <v>6.9753069218658759E-4</v>
          </cell>
          <cell r="J407">
            <v>1.8729</v>
          </cell>
          <cell r="K407">
            <v>1.0467806841046279</v>
          </cell>
          <cell r="L407">
            <v>154.95160089352183</v>
          </cell>
        </row>
        <row r="408">
          <cell r="B408">
            <v>36383</v>
          </cell>
          <cell r="C408">
            <v>402</v>
          </cell>
          <cell r="D408">
            <v>2.09558970420054</v>
          </cell>
          <cell r="E408">
            <v>1.0056025895063652</v>
          </cell>
          <cell r="F408">
            <v>150.50875140723628</v>
          </cell>
          <cell r="G408">
            <v>19.239999999999998</v>
          </cell>
          <cell r="H408">
            <v>6.9819685948679933E-4</v>
          </cell>
          <cell r="J408">
            <v>1.863</v>
          </cell>
          <cell r="K408">
            <v>1.0412474849094568</v>
          </cell>
          <cell r="L408">
            <v>154.13253909158587</v>
          </cell>
        </row>
        <row r="409">
          <cell r="B409">
            <v>36384</v>
          </cell>
          <cell r="C409">
            <v>403</v>
          </cell>
          <cell r="D409">
            <v>2.094590578460398</v>
          </cell>
          <cell r="E409">
            <v>1.0063050329840608</v>
          </cell>
          <cell r="F409">
            <v>150.61388627051664</v>
          </cell>
          <cell r="G409">
            <v>19.23</v>
          </cell>
          <cell r="H409">
            <v>6.9852990140018001E-4</v>
          </cell>
          <cell r="J409">
            <v>1.8511</v>
          </cell>
          <cell r="K409">
            <v>1.0345964676950594</v>
          </cell>
          <cell r="L409">
            <v>153.14801025895576</v>
          </cell>
        </row>
        <row r="410">
          <cell r="B410">
            <v>36385</v>
          </cell>
          <cell r="C410">
            <v>404</v>
          </cell>
          <cell r="D410">
            <v>2.09558970420054</v>
          </cell>
          <cell r="E410">
            <v>1.0070076319977761</v>
          </cell>
          <cell r="F410">
            <v>150.71904441290582</v>
          </cell>
          <cell r="G410">
            <v>19.239999999999998</v>
          </cell>
          <cell r="H410">
            <v>6.9819685948679933E-4</v>
          </cell>
          <cell r="J410">
            <v>1.8711</v>
          </cell>
          <cell r="K410">
            <v>1.0457746478873242</v>
          </cell>
          <cell r="L410">
            <v>154.80268056589711</v>
          </cell>
        </row>
        <row r="411">
          <cell r="B411">
            <v>36388</v>
          </cell>
          <cell r="C411">
            <v>405</v>
          </cell>
          <cell r="D411">
            <v>2.094590578460398</v>
          </cell>
          <cell r="E411">
            <v>1.0077110569396648</v>
          </cell>
          <cell r="F411">
            <v>150.82432617213871</v>
          </cell>
          <cell r="G411">
            <v>19.23</v>
          </cell>
          <cell r="H411">
            <v>6.9852990140040205E-4</v>
          </cell>
          <cell r="J411">
            <v>1.8768</v>
          </cell>
          <cell r="K411">
            <v>1.0489604292421197</v>
          </cell>
          <cell r="L411">
            <v>155.27426160337541</v>
          </cell>
        </row>
        <row r="412">
          <cell r="B412">
            <v>36389</v>
          </cell>
          <cell r="C412">
            <v>406</v>
          </cell>
          <cell r="D412">
            <v>2.0925920765590966</v>
          </cell>
          <cell r="E412">
            <v>1.0084146376348901</v>
          </cell>
          <cell r="F412">
            <v>150.9296312430063</v>
          </cell>
          <cell r="G412">
            <v>19.21</v>
          </cell>
          <cell r="H412">
            <v>6.9819685948679933E-4</v>
          </cell>
          <cell r="J412">
            <v>1.8819999999999999</v>
          </cell>
          <cell r="K412">
            <v>1.0518667560921087</v>
          </cell>
          <cell r="L412">
            <v>155.70447588318015</v>
          </cell>
        </row>
        <row r="413">
          <cell r="B413">
            <v>36390</v>
          </cell>
          <cell r="C413">
            <v>407</v>
          </cell>
          <cell r="D413">
            <v>2.0925920765590966</v>
          </cell>
          <cell r="E413">
            <v>1.0091180377950906</v>
          </cell>
          <cell r="F413">
            <v>151.03490929315868</v>
          </cell>
          <cell r="G413">
            <v>19.21</v>
          </cell>
          <cell r="H413">
            <v>6.9753069218636554E-4</v>
          </cell>
          <cell r="J413">
            <v>1.8927</v>
          </cell>
          <cell r="K413">
            <v>1.0578470824949704</v>
          </cell>
          <cell r="L413">
            <v>156.5897244973938</v>
          </cell>
        </row>
        <row r="414">
          <cell r="B414">
            <v>36391</v>
          </cell>
          <cell r="C414">
            <v>408</v>
          </cell>
          <cell r="D414">
            <v>2.0935913692510244</v>
          </cell>
          <cell r="E414">
            <v>1.0098219285984915</v>
          </cell>
          <cell r="F414">
            <v>151.14026077798223</v>
          </cell>
          <cell r="G414">
            <v>19.22</v>
          </cell>
          <cell r="H414">
            <v>6.9753069218636554E-4</v>
          </cell>
          <cell r="J414">
            <v>1.9171</v>
          </cell>
          <cell r="K414">
            <v>1.0714844623295334</v>
          </cell>
          <cell r="L414">
            <v>158.60842227186225</v>
          </cell>
        </row>
        <row r="415">
          <cell r="B415">
            <v>36392</v>
          </cell>
          <cell r="C415">
            <v>409</v>
          </cell>
          <cell r="D415">
            <v>2.0905932406689587</v>
          </cell>
          <cell r="E415">
            <v>1.0105266467565563</v>
          </cell>
          <cell r="F415">
            <v>151.2457360931526</v>
          </cell>
          <cell r="G415">
            <v>19.190000000000001</v>
          </cell>
          <cell r="H415">
            <v>6.9786378975034147E-4</v>
          </cell>
          <cell r="J415">
            <v>1.9497</v>
          </cell>
          <cell r="K415">
            <v>1.0897048960429248</v>
          </cell>
          <cell r="L415">
            <v>161.30553487217662</v>
          </cell>
        </row>
        <row r="416">
          <cell r="B416">
            <v>36395</v>
          </cell>
          <cell r="C416">
            <v>410</v>
          </cell>
          <cell r="D416">
            <v>2.089593697443437</v>
          </cell>
          <cell r="E416">
            <v>1.0112308468156315</v>
          </cell>
          <cell r="F416">
            <v>151.35113386433807</v>
          </cell>
          <cell r="G416">
            <v>19.18</v>
          </cell>
          <cell r="H416">
            <v>6.9686441355654161E-4</v>
          </cell>
          <cell r="J416">
            <v>1.8706</v>
          </cell>
          <cell r="K416">
            <v>1.0454951933825178</v>
          </cell>
          <cell r="L416">
            <v>154.76131380822363</v>
          </cell>
        </row>
        <row r="417">
          <cell r="B417">
            <v>36396</v>
          </cell>
          <cell r="C417">
            <v>411</v>
          </cell>
          <cell r="D417">
            <v>2.089593697443437</v>
          </cell>
          <cell r="E417">
            <v>1.0119352006836868</v>
          </cell>
          <cell r="F417">
            <v>151.45655465614598</v>
          </cell>
          <cell r="G417">
            <v>19.18</v>
          </cell>
          <cell r="H417">
            <v>6.9653123248092363E-4</v>
          </cell>
          <cell r="J417">
            <v>1.9026000000000001</v>
          </cell>
          <cell r="K417">
            <v>1.0633802816901412</v>
          </cell>
          <cell r="L417">
            <v>157.40878629932976</v>
          </cell>
        </row>
        <row r="418">
          <cell r="B418">
            <v>36397</v>
          </cell>
          <cell r="C418">
            <v>412</v>
          </cell>
          <cell r="D418">
            <v>2.0875943603615443</v>
          </cell>
          <cell r="E418">
            <v>1.0126400451562101</v>
          </cell>
          <cell r="F418">
            <v>151.56204887682799</v>
          </cell>
          <cell r="G418">
            <v>19.16</v>
          </cell>
          <cell r="H418">
            <v>6.9653123248114568E-4</v>
          </cell>
          <cell r="J418">
            <v>1.9311</v>
          </cell>
          <cell r="K418">
            <v>1.0793091884641186</v>
          </cell>
          <cell r="L418">
            <v>159.76669148672119</v>
          </cell>
        </row>
        <row r="419">
          <cell r="B419">
            <v>36398</v>
          </cell>
          <cell r="C419">
            <v>413</v>
          </cell>
          <cell r="D419">
            <v>2.094590578460398</v>
          </cell>
          <cell r="E419">
            <v>1.0133447057053249</v>
          </cell>
          <cell r="F419">
            <v>151.66751556965468</v>
          </cell>
          <cell r="G419">
            <v>19.23</v>
          </cell>
          <cell r="H419">
            <v>6.9586478678718144E-4</v>
          </cell>
          <cell r="J419">
            <v>1.9087000000000001</v>
          </cell>
          <cell r="K419">
            <v>1.0667896266487822</v>
          </cell>
          <cell r="L419">
            <v>157.91346074294688</v>
          </cell>
        </row>
        <row r="420">
          <cell r="B420">
            <v>36399</v>
          </cell>
          <cell r="C420">
            <v>414</v>
          </cell>
          <cell r="D420">
            <v>2.089593697443437</v>
          </cell>
          <cell r="E420">
            <v>1.0140522197964259</v>
          </cell>
          <cell r="F420">
            <v>151.77340935271158</v>
          </cell>
          <cell r="G420">
            <v>19.18</v>
          </cell>
          <cell r="H420">
            <v>6.9819685948679933E-4</v>
          </cell>
          <cell r="J420">
            <v>1.9242999999999999</v>
          </cell>
          <cell r="K420">
            <v>1.0755086071987485</v>
          </cell>
          <cell r="L420">
            <v>159.20410358236111</v>
          </cell>
        </row>
        <row r="421">
          <cell r="B421">
            <v>36402</v>
          </cell>
          <cell r="C421">
            <v>415</v>
          </cell>
          <cell r="D421">
            <v>2.0925920765590966</v>
          </cell>
          <cell r="E421">
            <v>1.0147585388388809</v>
          </cell>
          <cell r="F421">
            <v>151.8791242725859</v>
          </cell>
          <cell r="G421">
            <v>19.21</v>
          </cell>
          <cell r="H421">
            <v>6.9653123248114568E-4</v>
          </cell>
          <cell r="J421">
            <v>1.9436</v>
          </cell>
          <cell r="K421">
            <v>1.086295551084284</v>
          </cell>
          <cell r="L421">
            <v>160.8008604285595</v>
          </cell>
        </row>
        <row r="422">
          <cell r="B422">
            <v>36403</v>
          </cell>
          <cell r="C422">
            <v>416</v>
          </cell>
          <cell r="D422">
            <v>2.0925920765590966</v>
          </cell>
          <cell r="E422">
            <v>1.0154663640648791</v>
          </cell>
          <cell r="F422">
            <v>151.98506462326839</v>
          </cell>
          <cell r="G422">
            <v>19.21</v>
          </cell>
          <cell r="H422">
            <v>6.975306921861435E-4</v>
          </cell>
          <cell r="J422">
            <v>1.9158999999999999</v>
          </cell>
          <cell r="K422">
            <v>1.0708137715179973</v>
          </cell>
          <cell r="L422">
            <v>158.50914205344574</v>
          </cell>
        </row>
        <row r="423">
          <cell r="B423">
            <v>36404</v>
          </cell>
          <cell r="C423">
            <v>417</v>
          </cell>
          <cell r="D423">
            <v>2.0685839706118259</v>
          </cell>
          <cell r="E423">
            <v>1.0006975306921864</v>
          </cell>
          <cell r="F423">
            <v>152.09107887059704</v>
          </cell>
          <cell r="G423">
            <v>18.97</v>
          </cell>
          <cell r="H423">
            <v>6.9753069218636554E-4</v>
          </cell>
          <cell r="J423">
            <v>1.9217</v>
          </cell>
          <cell r="K423">
            <v>1.003027297875672</v>
          </cell>
          <cell r="L423">
            <v>158.98899644245873</v>
          </cell>
        </row>
        <row r="424">
          <cell r="B424">
            <v>36405</v>
          </cell>
          <cell r="C424">
            <v>418</v>
          </cell>
          <cell r="D424">
            <v>2.094590578460398</v>
          </cell>
          <cell r="E424">
            <v>1.0013875396493266</v>
          </cell>
          <cell r="F424">
            <v>152.19594992653865</v>
          </cell>
          <cell r="G424">
            <v>19.23</v>
          </cell>
          <cell r="H424">
            <v>6.8952799020394195E-4</v>
          </cell>
          <cell r="J424">
            <v>1.9244000000000001</v>
          </cell>
          <cell r="K424">
            <v>1.0044365572315883</v>
          </cell>
          <cell r="L424">
            <v>159.2123769338958</v>
          </cell>
        </row>
        <row r="425">
          <cell r="B425">
            <v>36406</v>
          </cell>
          <cell r="C425">
            <v>419</v>
          </cell>
          <cell r="D425">
            <v>2.0925920765590966</v>
          </cell>
          <cell r="E425">
            <v>1.0020867052846389</v>
          </cell>
          <cell r="F425">
            <v>152.30221266080395</v>
          </cell>
          <cell r="G425">
            <v>19.21</v>
          </cell>
          <cell r="H425">
            <v>6.9819685948657728E-4</v>
          </cell>
          <cell r="J425">
            <v>1.9039999999999999</v>
          </cell>
          <cell r="K425">
            <v>0.99378881987577639</v>
          </cell>
          <cell r="L425">
            <v>157.52461322081561</v>
          </cell>
        </row>
        <row r="426">
          <cell r="B426">
            <v>36409</v>
          </cell>
          <cell r="C426">
            <v>420</v>
          </cell>
          <cell r="D426">
            <v>2.0865945664765295</v>
          </cell>
          <cell r="E426">
            <v>1.0027856915178068</v>
          </cell>
          <cell r="F426">
            <v>152.40844812862272</v>
          </cell>
          <cell r="G426">
            <v>19.149999999999999</v>
          </cell>
          <cell r="H426">
            <v>6.975306921861435E-4</v>
          </cell>
          <cell r="J426">
            <v>1.9058999999999999</v>
          </cell>
          <cell r="K426">
            <v>0.99478052090401392</v>
          </cell>
          <cell r="L426">
            <v>157.68180689997504</v>
          </cell>
        </row>
        <row r="427">
          <cell r="B427">
            <v>36411</v>
          </cell>
          <cell r="C427">
            <v>421</v>
          </cell>
          <cell r="D427">
            <v>2.0905932406689587</v>
          </cell>
          <cell r="E427">
            <v>1.0034831605762273</v>
          </cell>
          <cell r="F427">
            <v>152.51445300853948</v>
          </cell>
          <cell r="G427">
            <v>19.190000000000001</v>
          </cell>
          <cell r="H427">
            <v>6.9553152215884317E-4</v>
          </cell>
          <cell r="J427">
            <v>1.8983000000000001</v>
          </cell>
          <cell r="K427">
            <v>0.99081371679106456</v>
          </cell>
          <cell r="L427">
            <v>157.05303218333736</v>
          </cell>
        </row>
        <row r="428">
          <cell r="B428">
            <v>36412</v>
          </cell>
          <cell r="C428">
            <v>422</v>
          </cell>
          <cell r="D428">
            <v>2.0905932406689587</v>
          </cell>
          <cell r="E428">
            <v>1.0041824522804359</v>
          </cell>
          <cell r="F428">
            <v>152.62073490339412</v>
          </cell>
          <cell r="G428">
            <v>19.190000000000001</v>
          </cell>
          <cell r="H428">
            <v>6.9686441355631956E-4</v>
          </cell>
          <cell r="J428">
            <v>1.8734999999999999</v>
          </cell>
          <cell r="K428">
            <v>0.97786940863301863</v>
          </cell>
          <cell r="L428">
            <v>155.0012410027301</v>
          </cell>
        </row>
        <row r="429">
          <cell r="B429">
            <v>36413</v>
          </cell>
          <cell r="C429">
            <v>423</v>
          </cell>
          <cell r="D429">
            <v>2.1075727075707817</v>
          </cell>
          <cell r="E429">
            <v>1.0048822312961478</v>
          </cell>
          <cell r="F429">
            <v>152.72709086231913</v>
          </cell>
          <cell r="G429">
            <v>19.36</v>
          </cell>
          <cell r="H429">
            <v>6.9686441355654161E-4</v>
          </cell>
          <cell r="J429">
            <v>1.8621000000000001</v>
          </cell>
          <cell r="K429">
            <v>0.97191920246359442</v>
          </cell>
          <cell r="L429">
            <v>154.05807892777355</v>
          </cell>
        </row>
        <row r="430">
          <cell r="B430">
            <v>36416</v>
          </cell>
          <cell r="C430">
            <v>424</v>
          </cell>
          <cell r="D430">
            <v>2.1095687081196246</v>
          </cell>
          <cell r="E430">
            <v>1.0055881854178155</v>
          </cell>
          <cell r="F430">
            <v>152.83438534512186</v>
          </cell>
          <cell r="G430">
            <v>19.38</v>
          </cell>
          <cell r="H430">
            <v>7.0252423585714929E-4</v>
          </cell>
          <cell r="J430">
            <v>1.8822000000000001</v>
          </cell>
          <cell r="K430">
            <v>0.98241035544652666</v>
          </cell>
          <cell r="L430">
            <v>155.7210225862496</v>
          </cell>
        </row>
        <row r="431">
          <cell r="B431">
            <v>36417</v>
          </cell>
          <cell r="C431">
            <v>425</v>
          </cell>
          <cell r="D431">
            <v>2.0975877053290848</v>
          </cell>
          <cell r="E431">
            <v>1.0062953045408862</v>
          </cell>
          <cell r="F431">
            <v>152.94185689073814</v>
          </cell>
          <cell r="G431">
            <v>19.260000000000002</v>
          </cell>
          <cell r="H431">
            <v>7.0318956937343025E-4</v>
          </cell>
          <cell r="J431">
            <v>1.8923000000000001</v>
          </cell>
          <cell r="K431">
            <v>0.98768202933347282</v>
          </cell>
          <cell r="L431">
            <v>156.55663109125499</v>
          </cell>
        </row>
        <row r="432">
          <cell r="B432">
            <v>36418</v>
          </cell>
          <cell r="C432">
            <v>426</v>
          </cell>
          <cell r="D432">
            <v>2.0875943603615443</v>
          </cell>
          <cell r="E432">
            <v>1.0069989020937979</v>
          </cell>
          <cell r="F432">
            <v>153.04879321028619</v>
          </cell>
          <cell r="G432">
            <v>19.16</v>
          </cell>
          <cell r="H432">
            <v>6.9919590177636159E-4</v>
          </cell>
          <cell r="J432">
            <v>1.8778999999999999</v>
          </cell>
          <cell r="K432">
            <v>0.98016597943525252</v>
          </cell>
          <cell r="L432">
            <v>155.36526847025721</v>
          </cell>
        </row>
        <row r="433">
          <cell r="B433">
            <v>36419</v>
          </cell>
          <cell r="C433">
            <v>427</v>
          </cell>
          <cell r="D433">
            <v>2.0905932406689587</v>
          </cell>
          <cell r="E433">
            <v>1.0076996371700984</v>
          </cell>
          <cell r="F433">
            <v>153.15529447614148</v>
          </cell>
          <cell r="G433">
            <v>19.190000000000001</v>
          </cell>
          <cell r="H433">
            <v>6.958647867869594E-4</v>
          </cell>
          <cell r="J433">
            <v>1.8794</v>
          </cell>
          <cell r="K433">
            <v>0.98094890129965051</v>
          </cell>
          <cell r="L433">
            <v>155.48936874327782</v>
          </cell>
        </row>
        <row r="434">
          <cell r="B434">
            <v>36420</v>
          </cell>
          <cell r="C434">
            <v>428</v>
          </cell>
          <cell r="D434">
            <v>2.0925920765590966</v>
          </cell>
          <cell r="E434">
            <v>1.0084018671867958</v>
          </cell>
          <cell r="F434">
            <v>153.26202295060963</v>
          </cell>
          <cell r="G434">
            <v>19.21</v>
          </cell>
          <cell r="H434">
            <v>6.9686441355631956E-4</v>
          </cell>
          <cell r="J434">
            <v>1.8861000000000001</v>
          </cell>
          <cell r="K434">
            <v>0.98444595229396137</v>
          </cell>
          <cell r="L434">
            <v>156.04368329610318</v>
          </cell>
        </row>
        <row r="435">
          <cell r="B435">
            <v>36423</v>
          </cell>
          <cell r="C435">
            <v>429</v>
          </cell>
          <cell r="D435">
            <v>2.094590578460398</v>
          </cell>
          <cell r="E435">
            <v>1.0091052584392166</v>
          </cell>
          <cell r="F435">
            <v>153.36892791556426</v>
          </cell>
          <cell r="G435">
            <v>19.23</v>
          </cell>
          <cell r="H435">
            <v>6.9753069218636554E-4</v>
          </cell>
          <cell r="J435">
            <v>1.8745000000000001</v>
          </cell>
          <cell r="K435">
            <v>0.97839135654261733</v>
          </cell>
          <cell r="L435">
            <v>155.08397451807721</v>
          </cell>
        </row>
        <row r="436">
          <cell r="B436">
            <v>36424</v>
          </cell>
          <cell r="C436">
            <v>430</v>
          </cell>
          <cell r="D436">
            <v>2.0985865807454651</v>
          </cell>
          <cell r="E436">
            <v>1.0098098125615504</v>
          </cell>
          <cell r="F436">
            <v>153.47600961937775</v>
          </cell>
          <cell r="G436">
            <v>19.27</v>
          </cell>
          <cell r="H436">
            <v>6.9819685948679933E-4</v>
          </cell>
          <cell r="J436">
            <v>1.8791</v>
          </cell>
          <cell r="K436">
            <v>0.98079231692677094</v>
          </cell>
          <cell r="L436">
            <v>155.46454868867372</v>
          </cell>
        </row>
        <row r="437">
          <cell r="B437">
            <v>36425</v>
          </cell>
          <cell r="C437">
            <v>431</v>
          </cell>
          <cell r="D437">
            <v>2.0635762103826671</v>
          </cell>
          <cell r="E437">
            <v>1.0105162036687994</v>
          </cell>
          <cell r="F437">
            <v>153.58337051746227</v>
          </cell>
          <cell r="G437">
            <v>18.920000000000002</v>
          </cell>
          <cell r="H437">
            <v>6.9952886024848837E-4</v>
          </cell>
          <cell r="J437">
            <v>1.8906000000000001</v>
          </cell>
          <cell r="K437">
            <v>0.98679471788715512</v>
          </cell>
          <cell r="L437">
            <v>156.415984115165</v>
          </cell>
        </row>
        <row r="438">
          <cell r="B438">
            <v>36426</v>
          </cell>
          <cell r="C438">
            <v>432</v>
          </cell>
          <cell r="D438">
            <v>2.0615725190611389</v>
          </cell>
          <cell r="E438">
            <v>1.011211296068165</v>
          </cell>
          <cell r="F438">
            <v>153.68901418069899</v>
          </cell>
          <cell r="G438">
            <v>18.899999999999999</v>
          </cell>
          <cell r="H438">
            <v>6.8785873679400034E-4</v>
          </cell>
          <cell r="J438">
            <v>1.8914</v>
          </cell>
          <cell r="K438">
            <v>0.98721227621483387</v>
          </cell>
          <cell r="L438">
            <v>156.48217092744264</v>
          </cell>
        </row>
        <row r="439">
          <cell r="B439">
            <v>36427</v>
          </cell>
          <cell r="C439">
            <v>433</v>
          </cell>
          <cell r="D439">
            <v>2.0615725190611389</v>
          </cell>
          <cell r="E439">
            <v>1.0119061912078111</v>
          </cell>
          <cell r="F439">
            <v>153.79462786340451</v>
          </cell>
          <cell r="G439">
            <v>18.899999999999999</v>
          </cell>
          <cell r="H439">
            <v>6.8719083968704631E-4</v>
          </cell>
          <cell r="J439">
            <v>1.9144000000000001</v>
          </cell>
          <cell r="K439">
            <v>0.99921707813560223</v>
          </cell>
          <cell r="L439">
            <v>158.38504178042518</v>
          </cell>
        </row>
        <row r="440">
          <cell r="B440">
            <v>36430</v>
          </cell>
          <cell r="C440">
            <v>434</v>
          </cell>
          <cell r="D440">
            <v>2.0615725190611389</v>
          </cell>
          <cell r="E440">
            <v>1.0126015638730317</v>
          </cell>
          <cell r="F440">
            <v>153.90031412286532</v>
          </cell>
          <cell r="G440">
            <v>18.899999999999999</v>
          </cell>
          <cell r="H440">
            <v>6.8719083968704631E-4</v>
          </cell>
          <cell r="J440">
            <v>1.9174</v>
          </cell>
          <cell r="K440">
            <v>1.000782921864398</v>
          </cell>
          <cell r="L440">
            <v>158.63324232646639</v>
          </cell>
        </row>
        <row r="441">
          <cell r="B441">
            <v>36431</v>
          </cell>
          <cell r="C441">
            <v>435</v>
          </cell>
          <cell r="D441">
            <v>2.0605705475087444</v>
          </cell>
          <cell r="E441">
            <v>1.013297414391978</v>
          </cell>
          <cell r="F441">
            <v>154.00607300895552</v>
          </cell>
          <cell r="G441">
            <v>18.89</v>
          </cell>
          <cell r="H441">
            <v>6.8719083968704631E-4</v>
          </cell>
          <cell r="J441">
            <v>1.9393</v>
          </cell>
          <cell r="K441">
            <v>1.0122135810846078</v>
          </cell>
          <cell r="L441">
            <v>160.44510631256713</v>
          </cell>
        </row>
        <row r="442">
          <cell r="B442">
            <v>36432</v>
          </cell>
          <cell r="C442">
            <v>436</v>
          </cell>
          <cell r="D442">
            <v>2.0595684920108326</v>
          </cell>
          <cell r="E442">
            <v>1.0139934046612988</v>
          </cell>
          <cell r="F442">
            <v>154.11185313501542</v>
          </cell>
          <cell r="G442">
            <v>18.88</v>
          </cell>
          <cell r="H442">
            <v>6.8685684916958145E-4</v>
          </cell>
          <cell r="J442">
            <v>1.9224000000000001</v>
          </cell>
          <cell r="K442">
            <v>1.0033926614123911</v>
          </cell>
          <cell r="L442">
            <v>159.04690990320171</v>
          </cell>
        </row>
        <row r="443">
          <cell r="B443">
            <v>36433</v>
          </cell>
          <cell r="C443">
            <v>437</v>
          </cell>
          <cell r="D443">
            <v>2.0575641291191715</v>
          </cell>
          <cell r="E443">
            <v>1.0146895342837479</v>
          </cell>
          <cell r="F443">
            <v>154.21765444066949</v>
          </cell>
          <cell r="G443">
            <v>18.86</v>
          </cell>
          <cell r="H443">
            <v>6.8652283067005548E-4</v>
          </cell>
          <cell r="J443">
            <v>1.9222999999999999</v>
          </cell>
          <cell r="K443">
            <v>1.0033404666214312</v>
          </cell>
          <cell r="L443">
            <v>159.03863655166697</v>
          </cell>
        </row>
        <row r="444">
          <cell r="B444">
            <v>36434</v>
          </cell>
          <cell r="C444">
            <v>438</v>
          </cell>
          <cell r="D444">
            <v>2.0615725190611389</v>
          </cell>
          <cell r="E444">
            <v>1.0006858547097064</v>
          </cell>
          <cell r="F444">
            <v>154.32342534528749</v>
          </cell>
          <cell r="G444">
            <v>18.899999999999999</v>
          </cell>
          <cell r="H444">
            <v>6.8585470970639051E-4</v>
          </cell>
          <cell r="J444">
            <v>1.9564999999999999</v>
          </cell>
          <cell r="K444">
            <v>1.0177911876398065</v>
          </cell>
          <cell r="L444">
            <v>161.86812277653667</v>
          </cell>
        </row>
        <row r="445">
          <cell r="B445">
            <v>36437</v>
          </cell>
          <cell r="C445">
            <v>439</v>
          </cell>
          <cell r="D445">
            <v>2.0585663525520825</v>
          </cell>
          <cell r="E445">
            <v>1.0013735168624673</v>
          </cell>
          <cell r="F445">
            <v>154.4294749895339</v>
          </cell>
          <cell r="G445">
            <v>18.87</v>
          </cell>
          <cell r="H445">
            <v>6.8719083968704631E-4</v>
          </cell>
          <cell r="J445">
            <v>1.9388000000000001</v>
          </cell>
          <cell r="K445">
            <v>1.0085834677209593</v>
          </cell>
          <cell r="L445">
            <v>160.40373955489358</v>
          </cell>
        </row>
        <row r="446">
          <cell r="B446">
            <v>36438</v>
          </cell>
          <cell r="C446">
            <v>440</v>
          </cell>
          <cell r="D446">
            <v>2.0575641291191715</v>
          </cell>
          <cell r="E446">
            <v>1.0020606481385173</v>
          </cell>
          <cell r="F446">
            <v>154.53544276321912</v>
          </cell>
          <cell r="G446">
            <v>18.86</v>
          </cell>
          <cell r="H446">
            <v>6.8618878418380547E-4</v>
          </cell>
          <cell r="J446">
            <v>1.9524999999999999</v>
          </cell>
          <cell r="K446">
            <v>1.0157103469801798</v>
          </cell>
          <cell r="L446">
            <v>161.53718871514837</v>
          </cell>
        </row>
        <row r="447">
          <cell r="B447">
            <v>36439</v>
          </cell>
          <cell r="C447">
            <v>441</v>
          </cell>
          <cell r="D447">
            <v>2.0425206910879012</v>
          </cell>
          <cell r="E447">
            <v>1.0027479161534545</v>
          </cell>
          <cell r="F447">
            <v>154.64143162445484</v>
          </cell>
          <cell r="G447">
            <v>18.71</v>
          </cell>
          <cell r="H447">
            <v>6.8585470970639051E-4</v>
          </cell>
          <cell r="J447">
            <v>1.96</v>
          </cell>
          <cell r="K447">
            <v>1.0196119232169794</v>
          </cell>
          <cell r="L447">
            <v>162.15769008025137</v>
          </cell>
        </row>
        <row r="448">
          <cell r="B448">
            <v>36440</v>
          </cell>
          <cell r="C448">
            <v>442</v>
          </cell>
          <cell r="D448">
            <v>2.0545569548315878</v>
          </cell>
          <cell r="E448">
            <v>1.0034306272756841</v>
          </cell>
          <cell r="F448">
            <v>154.74671773238563</v>
          </cell>
          <cell r="G448">
            <v>18.829999999999998</v>
          </cell>
          <cell r="H448">
            <v>6.8084023036263375E-4</v>
          </cell>
          <cell r="J448">
            <v>1.9339</v>
          </cell>
          <cell r="K448">
            <v>1.0060344379129165</v>
          </cell>
          <cell r="L448">
            <v>159.99834532969291</v>
          </cell>
        </row>
        <row r="449">
          <cell r="B449">
            <v>36441</v>
          </cell>
          <cell r="C449">
            <v>443</v>
          </cell>
          <cell r="D449">
            <v>2.0535543953601465</v>
          </cell>
          <cell r="E449">
            <v>1.0041178290670043</v>
          </cell>
          <cell r="F449">
            <v>154.85269638077048</v>
          </cell>
          <cell r="G449">
            <v>18.82</v>
          </cell>
          <cell r="H449">
            <v>6.8485231827741799E-4</v>
          </cell>
          <cell r="J449">
            <v>1.9430000000000001</v>
          </cell>
          <cell r="K449">
            <v>1.0107683504135667</v>
          </cell>
          <cell r="L449">
            <v>160.75122031935123</v>
          </cell>
        </row>
        <row r="450">
          <cell r="B450">
            <v>36444</v>
          </cell>
          <cell r="C450">
            <v>444</v>
          </cell>
          <cell r="D450">
            <v>2.0485403370422706</v>
          </cell>
          <cell r="E450">
            <v>1.0048051659274511</v>
          </cell>
          <cell r="F450">
            <v>154.9586958591992</v>
          </cell>
          <cell r="G450">
            <v>18.77</v>
          </cell>
          <cell r="H450">
            <v>6.845181317867155E-4</v>
          </cell>
          <cell r="J450">
            <v>1.9550000000000001</v>
          </cell>
          <cell r="K450">
            <v>1.017010872392446</v>
          </cell>
          <cell r="L450">
            <v>161.74402250351602</v>
          </cell>
        </row>
        <row r="451">
          <cell r="B451">
            <v>36446</v>
          </cell>
          <cell r="C451">
            <v>445</v>
          </cell>
          <cell r="D451">
            <v>2.0495433168801203</v>
          </cell>
          <cell r="E451">
            <v>1.0054912938985414</v>
          </cell>
          <cell r="F451">
            <v>155.06450890554689</v>
          </cell>
          <cell r="G451">
            <v>18.78</v>
          </cell>
          <cell r="H451">
            <v>6.8284677901409019E-4</v>
          </cell>
          <cell r="J451">
            <v>1.9587000000000001</v>
          </cell>
          <cell r="K451">
            <v>1.0189356500026006</v>
          </cell>
          <cell r="L451">
            <v>162.05013651030018</v>
          </cell>
        </row>
        <row r="452">
          <cell r="B452">
            <v>36447</v>
          </cell>
          <cell r="C452">
            <v>446</v>
          </cell>
          <cell r="D452">
            <v>2.0495433168801203</v>
          </cell>
          <cell r="E452">
            <v>1.0061782265524051</v>
          </cell>
          <cell r="F452">
            <v>155.17044604818446</v>
          </cell>
          <cell r="G452">
            <v>18.78</v>
          </cell>
          <cell r="H452">
            <v>6.831811056269288E-4</v>
          </cell>
          <cell r="J452">
            <v>1.9648000000000001</v>
          </cell>
          <cell r="K452">
            <v>1.022108932008531</v>
          </cell>
          <cell r="L452">
            <v>162.5548109539173</v>
          </cell>
        </row>
        <row r="453">
          <cell r="B453">
            <v>36448</v>
          </cell>
          <cell r="C453">
            <v>447</v>
          </cell>
          <cell r="D453">
            <v>2.0485403370422706</v>
          </cell>
          <cell r="E453">
            <v>1.0068656285056787</v>
          </cell>
          <cell r="F453">
            <v>155.27645556507628</v>
          </cell>
          <cell r="G453">
            <v>18.77</v>
          </cell>
          <cell r="H453">
            <v>6.831811056269288E-4</v>
          </cell>
          <cell r="J453">
            <v>1.9794</v>
          </cell>
          <cell r="K453">
            <v>1.0297040004161677</v>
          </cell>
          <cell r="L453">
            <v>163.76272027798447</v>
          </cell>
        </row>
        <row r="454">
          <cell r="B454">
            <v>36451</v>
          </cell>
          <cell r="C454">
            <v>448</v>
          </cell>
          <cell r="D454">
            <v>2.0485403370422706</v>
          </cell>
          <cell r="E454">
            <v>1.0075531634570039</v>
          </cell>
          <cell r="F454">
            <v>155.38248559261564</v>
          </cell>
          <cell r="G454">
            <v>18.77</v>
          </cell>
          <cell r="H454">
            <v>6.8284677901431223E-4</v>
          </cell>
          <cell r="J454">
            <v>1.9829000000000001</v>
          </cell>
          <cell r="K454">
            <v>1.0315247359933408</v>
          </cell>
          <cell r="L454">
            <v>164.0522875816992</v>
          </cell>
        </row>
        <row r="455">
          <cell r="B455">
            <v>36452</v>
          </cell>
          <cell r="C455">
            <v>449</v>
          </cell>
          <cell r="D455">
            <v>2.0495433168801203</v>
          </cell>
          <cell r="E455">
            <v>1.0082411678893559</v>
          </cell>
          <cell r="F455">
            <v>155.48858802241776</v>
          </cell>
          <cell r="G455">
            <v>18.78</v>
          </cell>
          <cell r="H455">
            <v>6.8284677901409019E-4</v>
          </cell>
          <cell r="J455">
            <v>1.9933000000000001</v>
          </cell>
          <cell r="K455">
            <v>1.0369349217083697</v>
          </cell>
          <cell r="L455">
            <v>164.91271614130869</v>
          </cell>
        </row>
        <row r="456">
          <cell r="B456">
            <v>36453</v>
          </cell>
          <cell r="C456">
            <v>450</v>
          </cell>
          <cell r="D456">
            <v>2.0485403370422706</v>
          </cell>
          <cell r="E456">
            <v>1.0089299792051729</v>
          </cell>
          <cell r="F456">
            <v>155.59481488789527</v>
          </cell>
          <cell r="G456">
            <v>18.77</v>
          </cell>
          <cell r="H456">
            <v>6.831811056269288E-4</v>
          </cell>
          <cell r="J456">
            <v>2.0024999999999999</v>
          </cell>
          <cell r="K456">
            <v>1.0417208552255106</v>
          </cell>
          <cell r="L456">
            <v>165.6738644825017</v>
          </cell>
        </row>
        <row r="457">
          <cell r="B457">
            <v>36454</v>
          </cell>
          <cell r="C457">
            <v>451</v>
          </cell>
          <cell r="D457">
            <v>2.04653412500444</v>
          </cell>
          <cell r="E457">
            <v>1.0096189237917239</v>
          </cell>
          <cell r="F457">
            <v>155.70106230607277</v>
          </cell>
          <cell r="G457">
            <v>18.75</v>
          </cell>
          <cell r="H457">
            <v>6.8284677901409019E-4</v>
          </cell>
          <cell r="J457">
            <v>1.9936</v>
          </cell>
          <cell r="K457">
            <v>1.0370909847578418</v>
          </cell>
          <cell r="L457">
            <v>164.93753619591283</v>
          </cell>
        </row>
        <row r="458">
          <cell r="B458">
            <v>36455</v>
          </cell>
          <cell r="C458">
            <v>452</v>
          </cell>
          <cell r="D458">
            <v>2.0445275763905091</v>
          </cell>
          <cell r="E458">
            <v>1.0103076636519872</v>
          </cell>
          <cell r="F458">
            <v>155.80727815184238</v>
          </cell>
          <cell r="G458">
            <v>18.73</v>
          </cell>
          <cell r="H458">
            <v>6.8217804166814666E-4</v>
          </cell>
          <cell r="J458">
            <v>1.9834000000000001</v>
          </cell>
          <cell r="K458">
            <v>1.0317848410757942</v>
          </cell>
          <cell r="L458">
            <v>164.09365433937273</v>
          </cell>
        </row>
        <row r="459">
          <cell r="B459">
            <v>36458</v>
          </cell>
          <cell r="C459">
            <v>453</v>
          </cell>
          <cell r="D459">
            <v>2.0405134689833737</v>
          </cell>
          <cell r="E459">
            <v>1.0109961976116455</v>
          </cell>
          <cell r="F459">
            <v>155.91346224410364</v>
          </cell>
          <cell r="G459">
            <v>18.690000000000001</v>
          </cell>
          <cell r="H459">
            <v>6.8150919213016969E-4</v>
          </cell>
          <cell r="J459">
            <v>1.9777</v>
          </cell>
          <cell r="K459">
            <v>1.0288196431358265</v>
          </cell>
          <cell r="L459">
            <v>163.62207330189446</v>
          </cell>
        </row>
        <row r="460">
          <cell r="B460">
            <v>36459</v>
          </cell>
          <cell r="C460">
            <v>454</v>
          </cell>
          <cell r="D460">
            <v>2.0415171221432882</v>
          </cell>
          <cell r="E460">
            <v>1.0116838480644179</v>
          </cell>
          <cell r="F460">
            <v>156.01951008400525</v>
          </cell>
          <cell r="G460">
            <v>18.7</v>
          </cell>
          <cell r="H460">
            <v>6.8017115632756919E-4</v>
          </cell>
          <cell r="J460">
            <v>1.9869000000000001</v>
          </cell>
          <cell r="K460">
            <v>1.0336055766529675</v>
          </cell>
          <cell r="L460">
            <v>164.3832216430875</v>
          </cell>
        </row>
        <row r="461">
          <cell r="B461">
            <v>36460</v>
          </cell>
          <cell r="C461">
            <v>455</v>
          </cell>
          <cell r="D461">
            <v>2.0405134689833737</v>
          </cell>
          <cell r="E461">
            <v>1.0123723046970909</v>
          </cell>
          <cell r="F461">
            <v>156.12568225108021</v>
          </cell>
          <cell r="G461">
            <v>18.690000000000001</v>
          </cell>
          <cell r="H461">
            <v>6.8050570738109606E-4</v>
          </cell>
          <cell r="J461">
            <v>1.9954000000000001</v>
          </cell>
          <cell r="K461">
            <v>1.0380273630546737</v>
          </cell>
          <cell r="L461">
            <v>165.08645652353755</v>
          </cell>
        </row>
        <row r="462">
          <cell r="B462">
            <v>36461</v>
          </cell>
          <cell r="C462">
            <v>456</v>
          </cell>
          <cell r="D462">
            <v>2.0405134689833737</v>
          </cell>
          <cell r="E462">
            <v>1.0130608911382111</v>
          </cell>
          <cell r="F462">
            <v>156.23187443690941</v>
          </cell>
          <cell r="G462">
            <v>18.690000000000001</v>
          </cell>
          <cell r="H462">
            <v>6.8017115632801328E-4</v>
          </cell>
          <cell r="J462">
            <v>1.9789000000000001</v>
          </cell>
          <cell r="K462">
            <v>1.0294438953337144</v>
          </cell>
          <cell r="L462">
            <v>163.72135352031094</v>
          </cell>
        </row>
        <row r="463">
          <cell r="B463">
            <v>36462</v>
          </cell>
          <cell r="C463">
            <v>457</v>
          </cell>
          <cell r="D463">
            <v>2.0415171221432882</v>
          </cell>
          <cell r="E463">
            <v>1.0137499459359671</v>
          </cell>
          <cell r="F463">
            <v>156.33813885160043</v>
          </cell>
          <cell r="G463">
            <v>18.7</v>
          </cell>
          <cell r="H463">
            <v>6.8017115632779124E-4</v>
          </cell>
          <cell r="J463">
            <v>1.9530000000000001</v>
          </cell>
          <cell r="K463">
            <v>1.0159704520626329</v>
          </cell>
          <cell r="L463">
            <v>161.5785554728219</v>
          </cell>
        </row>
        <row r="464">
          <cell r="B464">
            <v>36465</v>
          </cell>
          <cell r="C464">
            <v>458</v>
          </cell>
          <cell r="D464">
            <v>2.0425206910879012</v>
          </cell>
          <cell r="E464">
            <v>1.0006805057073811</v>
          </cell>
          <cell r="F464">
            <v>156.4445278473703</v>
          </cell>
          <cell r="G464">
            <v>18.71</v>
          </cell>
          <cell r="H464">
            <v>6.8050570738109606E-4</v>
          </cell>
          <cell r="J464">
            <v>1.9431</v>
          </cell>
          <cell r="K464">
            <v>0.99493087557603688</v>
          </cell>
          <cell r="L464">
            <v>160.75949367088594</v>
          </cell>
        </row>
        <row r="465">
          <cell r="B465">
            <v>36467</v>
          </cell>
          <cell r="C465">
            <v>459</v>
          </cell>
          <cell r="D465">
            <v>2.0415171221432882</v>
          </cell>
          <cell r="E465">
            <v>1.0013618092534062</v>
          </cell>
          <cell r="F465">
            <v>156.55104157574888</v>
          </cell>
          <cell r="G465">
            <v>18.7</v>
          </cell>
          <cell r="H465">
            <v>6.8084023036263375E-4</v>
          </cell>
          <cell r="J465">
            <v>1.9414</v>
          </cell>
          <cell r="K465">
            <v>0.99406041986687144</v>
          </cell>
          <cell r="L465">
            <v>160.61884669479593</v>
          </cell>
        </row>
        <row r="466">
          <cell r="B466">
            <v>36468</v>
          </cell>
          <cell r="C466">
            <v>460</v>
          </cell>
          <cell r="D466">
            <v>2.0415171221432882</v>
          </cell>
          <cell r="E466">
            <v>1.0020432416797567</v>
          </cell>
          <cell r="F466">
            <v>156.65757545303765</v>
          </cell>
          <cell r="G466">
            <v>18.7</v>
          </cell>
          <cell r="H466">
            <v>6.8050570738109606E-4</v>
          </cell>
          <cell r="J466">
            <v>1.9295</v>
          </cell>
          <cell r="K466">
            <v>0.98796722990271379</v>
          </cell>
          <cell r="L466">
            <v>159.63431786216583</v>
          </cell>
        </row>
        <row r="467">
          <cell r="B467">
            <v>36469</v>
          </cell>
          <cell r="C467">
            <v>461</v>
          </cell>
          <cell r="D467">
            <v>2.0405134689833737</v>
          </cell>
          <cell r="E467">
            <v>1.0027251378247624</v>
          </cell>
          <cell r="F467">
            <v>156.76418182723791</v>
          </cell>
          <cell r="G467">
            <v>18.690000000000001</v>
          </cell>
          <cell r="H467">
            <v>6.8050570738087401E-4</v>
          </cell>
          <cell r="J467">
            <v>1.9155</v>
          </cell>
          <cell r="K467">
            <v>0.98079877112135172</v>
          </cell>
          <cell r="L467">
            <v>158.47604864730687</v>
          </cell>
        </row>
        <row r="468">
          <cell r="B468">
            <v>36472</v>
          </cell>
          <cell r="C468">
            <v>462</v>
          </cell>
          <cell r="D468">
            <v>2.0405134689833737</v>
          </cell>
          <cell r="E468">
            <v>1.0034071625412355</v>
          </cell>
          <cell r="F468">
            <v>156.87080830206213</v>
          </cell>
          <cell r="G468">
            <v>18.690000000000001</v>
          </cell>
          <cell r="H468">
            <v>6.8017115632779124E-4</v>
          </cell>
          <cell r="J468">
            <v>1.9266000000000001</v>
          </cell>
          <cell r="K468">
            <v>0.98648233486943171</v>
          </cell>
          <cell r="L468">
            <v>159.39439066765934</v>
          </cell>
        </row>
        <row r="469">
          <cell r="B469">
            <v>36473</v>
          </cell>
          <cell r="C469">
            <v>463</v>
          </cell>
          <cell r="D469">
            <v>2.0395097315948352</v>
          </cell>
          <cell r="E469">
            <v>1.0040896511512487</v>
          </cell>
          <cell r="F469">
            <v>156.97750730113901</v>
          </cell>
          <cell r="G469">
            <v>18.68</v>
          </cell>
          <cell r="H469">
            <v>6.8017115632779124E-4</v>
          </cell>
          <cell r="J469">
            <v>1.9240999999999999</v>
          </cell>
          <cell r="K469">
            <v>0.98520225294418839</v>
          </cell>
          <cell r="L469">
            <v>159.18755687929166</v>
          </cell>
        </row>
        <row r="470">
          <cell r="B470">
            <v>36474</v>
          </cell>
          <cell r="C470">
            <v>464</v>
          </cell>
          <cell r="D470">
            <v>2.0174061704334445</v>
          </cell>
          <cell r="E470">
            <v>1.0047722680228877</v>
          </cell>
          <cell r="F470">
            <v>157.08422635239975</v>
          </cell>
          <cell r="G470">
            <v>18.46</v>
          </cell>
          <cell r="H470">
            <v>6.7983657719827839E-4</v>
          </cell>
          <cell r="J470">
            <v>1.9348000000000001</v>
          </cell>
          <cell r="K470">
            <v>0.99068100358422928</v>
          </cell>
          <cell r="L470">
            <v>160.07280549350529</v>
          </cell>
        </row>
        <row r="471">
          <cell r="B471">
            <v>36475</v>
          </cell>
          <cell r="C471">
            <v>465</v>
          </cell>
          <cell r="D471">
            <v>2.0455308927764815</v>
          </cell>
          <cell r="E471">
            <v>1.0054479459473509</v>
          </cell>
          <cell r="F471">
            <v>157.18986058157344</v>
          </cell>
          <cell r="G471">
            <v>18.739999999999998</v>
          </cell>
          <cell r="H471">
            <v>6.7246872347781483E-4</v>
          </cell>
          <cell r="J471">
            <v>1.9288000000000001</v>
          </cell>
          <cell r="K471">
            <v>0.98760880696364561</v>
          </cell>
          <cell r="L471">
            <v>159.57640440142288</v>
          </cell>
        </row>
        <row r="472">
          <cell r="B472">
            <v>36476</v>
          </cell>
          <cell r="C472">
            <v>466</v>
          </cell>
          <cell r="D472">
            <v>2.0475372730877073</v>
          </cell>
          <cell r="E472">
            <v>1.0061335042255222</v>
          </cell>
          <cell r="F472">
            <v>157.29703948685705</v>
          </cell>
          <cell r="G472">
            <v>18.760000000000002</v>
          </cell>
          <cell r="H472">
            <v>6.8184363092549383E-4</v>
          </cell>
          <cell r="J472">
            <v>1.9331</v>
          </cell>
          <cell r="K472">
            <v>0.98981054787506395</v>
          </cell>
          <cell r="L472">
            <v>159.93215851741525</v>
          </cell>
        </row>
        <row r="473">
          <cell r="B473">
            <v>36480</v>
          </cell>
          <cell r="C473">
            <v>467</v>
          </cell>
          <cell r="D473">
            <v>2.0485403370422706</v>
          </cell>
          <cell r="E473">
            <v>1.0068202028427236</v>
          </cell>
          <cell r="F473">
            <v>157.4043966706223</v>
          </cell>
          <cell r="G473">
            <v>18.77</v>
          </cell>
          <cell r="H473">
            <v>6.8251242436279114E-4</v>
          </cell>
          <cell r="J473">
            <v>1.9331</v>
          </cell>
          <cell r="K473">
            <v>0.98981054787506395</v>
          </cell>
          <cell r="L473">
            <v>159.93215851741525</v>
          </cell>
        </row>
        <row r="474">
          <cell r="B474">
            <v>36481</v>
          </cell>
          <cell r="C474">
            <v>468</v>
          </cell>
          <cell r="D474">
            <v>2.0485403370422706</v>
          </cell>
          <cell r="E474">
            <v>1.0075077067752811</v>
          </cell>
          <cell r="F474">
            <v>157.5118797558915</v>
          </cell>
          <cell r="G474">
            <v>18.77</v>
          </cell>
          <cell r="H474">
            <v>6.8284677901409019E-4</v>
          </cell>
          <cell r="J474">
            <v>1.9327000000000001</v>
          </cell>
          <cell r="K474">
            <v>0.98960573476702496</v>
          </cell>
          <cell r="L474">
            <v>159.8990651112764</v>
          </cell>
        </row>
        <row r="475">
          <cell r="B475">
            <v>36482</v>
          </cell>
          <cell r="C475">
            <v>469</v>
          </cell>
          <cell r="D475">
            <v>2.0505462126172436</v>
          </cell>
          <cell r="E475">
            <v>1.0081956801676846</v>
          </cell>
          <cell r="F475">
            <v>157.61943623563928</v>
          </cell>
          <cell r="G475">
            <v>18.79</v>
          </cell>
          <cell r="H475">
            <v>6.8284677901431223E-4</v>
          </cell>
          <cell r="J475">
            <v>1.929</v>
          </cell>
          <cell r="K475">
            <v>0.987711213517665</v>
          </cell>
          <cell r="L475">
            <v>159.59295110449224</v>
          </cell>
        </row>
        <row r="476">
          <cell r="B476">
            <v>36483</v>
          </cell>
          <cell r="C476">
            <v>470</v>
          </cell>
          <cell r="D476">
            <v>2.051549024266297</v>
          </cell>
          <cell r="E476">
            <v>1.0088847974455328</v>
          </cell>
          <cell r="F476">
            <v>157.72717154830855</v>
          </cell>
          <cell r="G476">
            <v>18.8</v>
          </cell>
          <cell r="H476">
            <v>6.8351540420552581E-4</v>
          </cell>
          <cell r="J476">
            <v>1.9313</v>
          </cell>
          <cell r="K476">
            <v>0.9888888888888886</v>
          </cell>
          <cell r="L476">
            <v>159.78323818979047</v>
          </cell>
        </row>
        <row r="477">
          <cell r="B477">
            <v>36486</v>
          </cell>
          <cell r="C477">
            <v>471</v>
          </cell>
          <cell r="D477">
            <v>2.0505462126172436</v>
          </cell>
          <cell r="E477">
            <v>1.0095747229861316</v>
          </cell>
          <cell r="F477">
            <v>157.83503322327195</v>
          </cell>
          <cell r="G477">
            <v>18.79</v>
          </cell>
          <cell r="H477">
            <v>6.8384967475543235E-4</v>
          </cell>
          <cell r="J477">
            <v>1.9321999999999999</v>
          </cell>
          <cell r="K477">
            <v>0.98934971838197616</v>
          </cell>
          <cell r="L477">
            <v>159.85769835360281</v>
          </cell>
        </row>
        <row r="478">
          <cell r="B478">
            <v>36487</v>
          </cell>
          <cell r="C478">
            <v>472</v>
          </cell>
          <cell r="D478">
            <v>2.0495433168801203</v>
          </cell>
          <cell r="E478">
            <v>1.0102647828609894</v>
          </cell>
          <cell r="F478">
            <v>157.94291589980341</v>
          </cell>
          <cell r="G478">
            <v>18.78</v>
          </cell>
          <cell r="H478">
            <v>6.835154042059699E-4</v>
          </cell>
          <cell r="J478">
            <v>1.9328000000000001</v>
          </cell>
          <cell r="K478">
            <v>0.98965693804403454</v>
          </cell>
          <cell r="L478">
            <v>159.90733846281105</v>
          </cell>
        </row>
        <row r="479">
          <cell r="B479">
            <v>36488</v>
          </cell>
          <cell r="C479">
            <v>473</v>
          </cell>
          <cell r="D479">
            <v>2.0495433168801203</v>
          </cell>
          <cell r="E479">
            <v>1.01095497667232</v>
          </cell>
          <cell r="F479">
            <v>158.05081951571373</v>
          </cell>
          <cell r="G479">
            <v>18.78</v>
          </cell>
          <cell r="H479">
            <v>6.8318110562670675E-4</v>
          </cell>
          <cell r="J479">
            <v>1.9295</v>
          </cell>
          <cell r="K479">
            <v>0.98796722990271346</v>
          </cell>
          <cell r="L479">
            <v>159.63431786216572</v>
          </cell>
        </row>
        <row r="480">
          <cell r="B480">
            <v>36489</v>
          </cell>
          <cell r="C480">
            <v>474</v>
          </cell>
          <cell r="D480">
            <v>2.0495433168801203</v>
          </cell>
          <cell r="E480">
            <v>1.0116456420110218</v>
          </cell>
          <cell r="F480">
            <v>158.15879684933569</v>
          </cell>
          <cell r="G480">
            <v>18.78</v>
          </cell>
          <cell r="H480">
            <v>6.8318110562670675E-4</v>
          </cell>
          <cell r="J480">
            <v>1.93</v>
          </cell>
          <cell r="K480">
            <v>0.98822324628776215</v>
          </cell>
          <cell r="L480">
            <v>159.67568461983925</v>
          </cell>
        </row>
        <row r="481">
          <cell r="B481">
            <v>36490</v>
          </cell>
          <cell r="C481">
            <v>475</v>
          </cell>
          <cell r="D481">
            <v>2.051549024266297</v>
          </cell>
          <cell r="E481">
            <v>1.0123367791992333</v>
          </cell>
          <cell r="F481">
            <v>158.26684795103179</v>
          </cell>
          <cell r="G481">
            <v>18.8</v>
          </cell>
          <cell r="H481">
            <v>6.8318110562670675E-4</v>
          </cell>
          <cell r="J481">
            <v>1.9262999999999999</v>
          </cell>
          <cell r="K481">
            <v>0.98632872503840219</v>
          </cell>
          <cell r="L481">
            <v>159.36957061305509</v>
          </cell>
        </row>
        <row r="482">
          <cell r="B482">
            <v>36493</v>
          </cell>
          <cell r="C482">
            <v>476</v>
          </cell>
          <cell r="D482">
            <v>2.0495433168801203</v>
          </cell>
          <cell r="E482">
            <v>1.0130290653764316</v>
          </cell>
          <cell r="F482">
            <v>158.37507868352765</v>
          </cell>
          <cell r="G482">
            <v>18.78</v>
          </cell>
          <cell r="H482">
            <v>6.838496747552103E-4</v>
          </cell>
          <cell r="J482">
            <v>1.9213</v>
          </cell>
          <cell r="K482">
            <v>0.98376856118791589</v>
          </cell>
          <cell r="L482">
            <v>158.95590303631977</v>
          </cell>
        </row>
        <row r="483">
          <cell r="B483">
            <v>36494</v>
          </cell>
          <cell r="C483">
            <v>477</v>
          </cell>
          <cell r="D483">
            <v>2.0525517518426017</v>
          </cell>
          <cell r="E483">
            <v>1.0137211476933474</v>
          </cell>
          <cell r="F483">
            <v>158.48327754488639</v>
          </cell>
          <cell r="G483">
            <v>18.809999999999999</v>
          </cell>
          <cell r="H483">
            <v>6.8318110562670675E-4</v>
          </cell>
          <cell r="J483">
            <v>1.9227000000000001</v>
          </cell>
          <cell r="K483">
            <v>0.98448540706605214</v>
          </cell>
          <cell r="L483">
            <v>159.07172995780567</v>
          </cell>
        </row>
        <row r="484">
          <cell r="B484">
            <v>36495</v>
          </cell>
          <cell r="C484">
            <v>478</v>
          </cell>
          <cell r="D484">
            <v>2.0525517518426017</v>
          </cell>
          <cell r="E484">
            <v>1.0006841839172809</v>
          </cell>
          <cell r="F484">
            <v>158.59170925454058</v>
          </cell>
          <cell r="G484">
            <v>18.809999999999999</v>
          </cell>
          <cell r="H484">
            <v>6.8418391728086725E-4</v>
          </cell>
          <cell r="J484">
            <v>1.9220999999999999</v>
          </cell>
          <cell r="K484">
            <v>0.99968793883601181</v>
          </cell>
          <cell r="L484">
            <v>159.02208984859743</v>
          </cell>
        </row>
        <row r="485">
          <cell r="B485">
            <v>36496</v>
          </cell>
          <cell r="C485">
            <v>479</v>
          </cell>
          <cell r="D485">
            <v>2.051549024266297</v>
          </cell>
          <cell r="E485">
            <v>1.0013688359421944</v>
          </cell>
          <cell r="F485">
            <v>158.70021515142662</v>
          </cell>
          <cell r="G485">
            <v>18.8</v>
          </cell>
          <cell r="H485">
            <v>6.8418391728086725E-4</v>
          </cell>
          <cell r="J485">
            <v>1.895</v>
          </cell>
          <cell r="K485">
            <v>0.9855931762625475</v>
          </cell>
          <cell r="L485">
            <v>156.78001158269194</v>
          </cell>
        </row>
        <row r="486">
          <cell r="B486">
            <v>36497</v>
          </cell>
          <cell r="C486">
            <v>480</v>
          </cell>
          <cell r="D486">
            <v>2.0525517518426017</v>
          </cell>
          <cell r="E486">
            <v>1.0020536216949636</v>
          </cell>
          <cell r="F486">
            <v>158.80874224194153</v>
          </cell>
          <cell r="G486">
            <v>18.809999999999999</v>
          </cell>
          <cell r="H486">
            <v>6.8384967475543235E-4</v>
          </cell>
          <cell r="J486">
            <v>1.8774</v>
          </cell>
          <cell r="K486">
            <v>0.97643938211889525</v>
          </cell>
          <cell r="L486">
            <v>155.32390171258356</v>
          </cell>
        </row>
        <row r="487">
          <cell r="B487">
            <v>36500</v>
          </cell>
          <cell r="C487">
            <v>481</v>
          </cell>
          <cell r="D487">
            <v>2.0535543953601465</v>
          </cell>
          <cell r="E487">
            <v>1.0027392106671804</v>
          </cell>
          <cell r="F487">
            <v>158.91739662930709</v>
          </cell>
          <cell r="G487">
            <v>18.82</v>
          </cell>
          <cell r="H487">
            <v>6.8418391728108929E-4</v>
          </cell>
          <cell r="J487">
            <v>1.8669</v>
          </cell>
          <cell r="K487">
            <v>0.97097831174910276</v>
          </cell>
          <cell r="L487">
            <v>154.45519980143936</v>
          </cell>
        </row>
        <row r="488">
          <cell r="B488">
            <v>36501</v>
          </cell>
          <cell r="C488">
            <v>482</v>
          </cell>
          <cell r="D488">
            <v>2.0495433168801203</v>
          </cell>
          <cell r="E488">
            <v>1.0034256038383356</v>
          </cell>
          <cell r="F488">
            <v>159.0261784687562</v>
          </cell>
          <cell r="G488">
            <v>18.78</v>
          </cell>
          <cell r="H488">
            <v>6.845181317867155E-4</v>
          </cell>
          <cell r="J488">
            <v>1.8593999999999999</v>
          </cell>
          <cell r="K488">
            <v>0.96707754719925088</v>
          </cell>
          <cell r="L488">
            <v>153.83469843633634</v>
          </cell>
        </row>
        <row r="489">
          <cell r="B489">
            <v>36502</v>
          </cell>
          <cell r="C489">
            <v>483</v>
          </cell>
          <cell r="D489">
            <v>2.04653412500444</v>
          </cell>
          <cell r="E489">
            <v>1.00411112525178</v>
          </cell>
          <cell r="F489">
            <v>159.13482214918608</v>
          </cell>
          <cell r="G489">
            <v>18.75</v>
          </cell>
          <cell r="H489">
            <v>6.8318110562670675E-4</v>
          </cell>
          <cell r="J489">
            <v>1.8627</v>
          </cell>
          <cell r="K489">
            <v>0.96879388360118568</v>
          </cell>
          <cell r="L489">
            <v>154.10771903698165</v>
          </cell>
        </row>
        <row r="490">
          <cell r="B490">
            <v>36503</v>
          </cell>
          <cell r="C490">
            <v>484</v>
          </cell>
          <cell r="D490">
            <v>2.04653412500444</v>
          </cell>
          <cell r="E490">
            <v>1.0047961078128216</v>
          </cell>
          <cell r="F490">
            <v>159.24338043052106</v>
          </cell>
          <cell r="G490">
            <v>18.75</v>
          </cell>
          <cell r="H490">
            <v>6.8217804166836871E-4</v>
          </cell>
          <cell r="J490">
            <v>1.8668</v>
          </cell>
          <cell r="K490">
            <v>0.97092630155510451</v>
          </cell>
          <cell r="L490">
            <v>154.44692644990459</v>
          </cell>
        </row>
        <row r="491">
          <cell r="B491">
            <v>36504</v>
          </cell>
          <cell r="C491">
            <v>485</v>
          </cell>
          <cell r="D491">
            <v>2.0455308927764815</v>
          </cell>
          <cell r="E491">
            <v>1.0054815576539251</v>
          </cell>
          <cell r="F491">
            <v>159.35201276793177</v>
          </cell>
          <cell r="G491">
            <v>18.739999999999998</v>
          </cell>
          <cell r="H491">
            <v>6.8217804166814666E-4</v>
          </cell>
          <cell r="J491">
            <v>1.8667</v>
          </cell>
          <cell r="K491">
            <v>0.97087429136110648</v>
          </cell>
          <cell r="L491">
            <v>154.43865309836988</v>
          </cell>
        </row>
        <row r="492">
          <cell r="B492">
            <v>36507</v>
          </cell>
          <cell r="C492">
            <v>486</v>
          </cell>
          <cell r="D492">
            <v>2.0455308927764815</v>
          </cell>
          <cell r="E492">
            <v>1.0061671388500244</v>
          </cell>
          <cell r="F492">
            <v>159.46066592291271</v>
          </cell>
          <cell r="G492">
            <v>18.739999999999998</v>
          </cell>
          <cell r="H492">
            <v>6.8184363092527178E-4</v>
          </cell>
          <cell r="J492">
            <v>1.8564000000000001</v>
          </cell>
          <cell r="K492">
            <v>0.96551724137931005</v>
          </cell>
          <cell r="L492">
            <v>153.58649789029511</v>
          </cell>
        </row>
        <row r="493">
          <cell r="B493">
            <v>36508</v>
          </cell>
          <cell r="C493">
            <v>487</v>
          </cell>
          <cell r="D493">
            <v>2.0455308927764815</v>
          </cell>
          <cell r="E493">
            <v>1.0068531875052957</v>
          </cell>
          <cell r="F493">
            <v>159.56939316235537</v>
          </cell>
          <cell r="G493">
            <v>18.739999999999998</v>
          </cell>
          <cell r="H493">
            <v>6.8184363092527178E-4</v>
          </cell>
          <cell r="J493">
            <v>1.8463000000000001</v>
          </cell>
          <cell r="K493">
            <v>0.96026421178550969</v>
          </cell>
          <cell r="L493">
            <v>152.75088938528972</v>
          </cell>
        </row>
        <row r="494">
          <cell r="B494">
            <v>36509</v>
          </cell>
          <cell r="C494">
            <v>488</v>
          </cell>
          <cell r="D494">
            <v>2.0455308927764815</v>
          </cell>
          <cell r="E494">
            <v>1.0075397039384733</v>
          </cell>
          <cell r="F494">
            <v>159.67819453677376</v>
          </cell>
          <cell r="G494">
            <v>18.739999999999998</v>
          </cell>
          <cell r="H494">
            <v>6.8184363092549383E-4</v>
          </cell>
          <cell r="J494">
            <v>1.8501000000000001</v>
          </cell>
          <cell r="K494">
            <v>0.96224059915743454</v>
          </cell>
          <cell r="L494">
            <v>153.06527674360856</v>
          </cell>
        </row>
        <row r="495">
          <cell r="B495">
            <v>36510</v>
          </cell>
          <cell r="C495">
            <v>489</v>
          </cell>
          <cell r="D495">
            <v>2.0475372730877073</v>
          </cell>
          <cell r="E495">
            <v>1.0082266884685083</v>
          </cell>
          <cell r="F495">
            <v>159.78707009671632</v>
          </cell>
          <cell r="G495">
            <v>18.760000000000002</v>
          </cell>
          <cell r="H495">
            <v>6.8184363092527178E-4</v>
          </cell>
          <cell r="J495">
            <v>1.8407</v>
          </cell>
          <cell r="K495">
            <v>0.95735164092162028</v>
          </cell>
          <cell r="L495">
            <v>152.28758169934613</v>
          </cell>
        </row>
        <row r="496">
          <cell r="B496">
            <v>36511</v>
          </cell>
          <cell r="C496">
            <v>490</v>
          </cell>
          <cell r="D496">
            <v>2.04653412500444</v>
          </cell>
          <cell r="E496">
            <v>1.0089148157099619</v>
          </cell>
          <cell r="F496">
            <v>159.89612675730982</v>
          </cell>
          <cell r="G496">
            <v>18.75</v>
          </cell>
          <cell r="H496">
            <v>6.8251242436256909E-4</v>
          </cell>
          <cell r="J496">
            <v>1.8178000000000001</v>
          </cell>
          <cell r="K496">
            <v>0.94544130649607294</v>
          </cell>
          <cell r="L496">
            <v>150.3929841978983</v>
          </cell>
        </row>
        <row r="497">
          <cell r="B497">
            <v>36514</v>
          </cell>
          <cell r="C497">
            <v>491</v>
          </cell>
          <cell r="D497">
            <v>2.0485403370422706</v>
          </cell>
          <cell r="E497">
            <v>1.0096030752431528</v>
          </cell>
          <cell r="F497">
            <v>160.00520438393141</v>
          </cell>
          <cell r="G497">
            <v>18.77</v>
          </cell>
          <cell r="H497">
            <v>6.8217804166792462E-4</v>
          </cell>
          <cell r="J497">
            <v>1.8048</v>
          </cell>
          <cell r="K497">
            <v>0.93867998127632979</v>
          </cell>
          <cell r="L497">
            <v>149.31744849838643</v>
          </cell>
        </row>
        <row r="498">
          <cell r="B498">
            <v>36515</v>
          </cell>
          <cell r="C498">
            <v>492</v>
          </cell>
          <cell r="D498">
            <v>2.0495433168801203</v>
          </cell>
          <cell r="E498">
            <v>1.0102924794511654</v>
          </cell>
          <cell r="F498">
            <v>160.11446342237048</v>
          </cell>
          <cell r="G498">
            <v>18.78</v>
          </cell>
          <cell r="H498">
            <v>6.8284677901409019E-4</v>
          </cell>
          <cell r="J498">
            <v>1.8233999999999999</v>
          </cell>
          <cell r="K498">
            <v>0.94835387735996224</v>
          </cell>
          <cell r="L498">
            <v>150.85629188384189</v>
          </cell>
        </row>
        <row r="499">
          <cell r="B499">
            <v>36516</v>
          </cell>
          <cell r="C499">
            <v>493</v>
          </cell>
          <cell r="D499">
            <v>2.0485403370422706</v>
          </cell>
          <cell r="E499">
            <v>1.0109826921842833</v>
          </cell>
          <cell r="F499">
            <v>160.2238505985182</v>
          </cell>
          <cell r="G499">
            <v>18.77</v>
          </cell>
          <cell r="H499">
            <v>6.8318110562670675E-4</v>
          </cell>
          <cell r="J499">
            <v>1.8204</v>
          </cell>
          <cell r="K499">
            <v>0.94679357154002153</v>
          </cell>
          <cell r="L499">
            <v>150.60809133780069</v>
          </cell>
        </row>
        <row r="500">
          <cell r="B500">
            <v>36517</v>
          </cell>
          <cell r="C500">
            <v>494</v>
          </cell>
          <cell r="D500">
            <v>2.0495433168801203</v>
          </cell>
          <cell r="E500">
            <v>1.0116730384592802</v>
          </cell>
          <cell r="F500">
            <v>160.33325893882062</v>
          </cell>
          <cell r="G500">
            <v>18.78</v>
          </cell>
          <cell r="H500">
            <v>6.8284677901409019E-4</v>
          </cell>
          <cell r="J500">
            <v>1.8286</v>
          </cell>
          <cell r="K500">
            <v>0.95105840744785941</v>
          </cell>
          <cell r="L500">
            <v>151.28650616364664</v>
          </cell>
        </row>
        <row r="501">
          <cell r="B501">
            <v>36518</v>
          </cell>
          <cell r="C501">
            <v>495</v>
          </cell>
          <cell r="D501">
            <v>2.0495433168801203</v>
          </cell>
          <cell r="E501">
            <v>1.0123641943642276</v>
          </cell>
          <cell r="F501">
            <v>160.4427955919312</v>
          </cell>
          <cell r="G501">
            <v>18.78</v>
          </cell>
          <cell r="H501">
            <v>6.831811056269288E-4</v>
          </cell>
          <cell r="J501">
            <v>1.829</v>
          </cell>
          <cell r="K501">
            <v>0.95126644822385154</v>
          </cell>
          <cell r="L501">
            <v>151.31959956978545</v>
          </cell>
        </row>
        <row r="502">
          <cell r="B502">
            <v>36521</v>
          </cell>
          <cell r="C502">
            <v>496</v>
          </cell>
          <cell r="D502">
            <v>2.0455308927764815</v>
          </cell>
          <cell r="E502">
            <v>1.0130558224538302</v>
          </cell>
          <cell r="F502">
            <v>160.55240707841352</v>
          </cell>
          <cell r="G502">
            <v>18.739999999999998</v>
          </cell>
          <cell r="H502">
            <v>6.8318110562670675E-4</v>
          </cell>
          <cell r="J502">
            <v>1.8267</v>
          </cell>
          <cell r="K502">
            <v>0.95007021376189693</v>
          </cell>
          <cell r="L502">
            <v>151.1293124844872</v>
          </cell>
        </row>
        <row r="503">
          <cell r="B503">
            <v>36522</v>
          </cell>
          <cell r="C503">
            <v>497</v>
          </cell>
          <cell r="D503">
            <v>2.0455308927764815</v>
          </cell>
          <cell r="E503">
            <v>1.0137465681141424</v>
          </cell>
          <cell r="F503">
            <v>160.66187871460971</v>
          </cell>
          <cell r="G503">
            <v>18.739999999999998</v>
          </cell>
          <cell r="H503">
            <v>6.8184363092549383E-4</v>
          </cell>
          <cell r="J503">
            <v>1.8289</v>
          </cell>
          <cell r="K503">
            <v>0.95121443802985339</v>
          </cell>
          <cell r="L503">
            <v>151.31132621825074</v>
          </cell>
        </row>
        <row r="504">
          <cell r="B504">
            <v>36523</v>
          </cell>
          <cell r="C504">
            <v>498</v>
          </cell>
          <cell r="D504">
            <v>2.0445275763905091</v>
          </cell>
          <cell r="E504">
            <v>1.0144377847549837</v>
          </cell>
          <cell r="F504">
            <v>160.7714249933438</v>
          </cell>
          <cell r="G504">
            <v>18.73</v>
          </cell>
          <cell r="H504">
            <v>6.8184363092549383E-4</v>
          </cell>
          <cell r="J504">
            <v>1.8169999999999999</v>
          </cell>
          <cell r="K504">
            <v>0.94502522494408858</v>
          </cell>
          <cell r="L504">
            <v>150.32679738562064</v>
          </cell>
        </row>
        <row r="505">
          <cell r="B505">
            <v>36524</v>
          </cell>
          <cell r="C505">
            <v>499</v>
          </cell>
          <cell r="D505">
            <v>2.0545569548315878</v>
          </cell>
          <cell r="E505">
            <v>1.0151291334301384</v>
          </cell>
          <cell r="F505">
            <v>160.88099219730864</v>
          </cell>
          <cell r="G505">
            <v>18.829999999999998</v>
          </cell>
          <cell r="H505">
            <v>6.8150919213016969E-4</v>
          </cell>
          <cell r="J505">
            <v>1.7889999999999999</v>
          </cell>
          <cell r="K505">
            <v>0.93046237062464188</v>
          </cell>
          <cell r="L505">
            <v>148.01025895590274</v>
          </cell>
        </row>
        <row r="506">
          <cell r="B506">
            <v>36525</v>
          </cell>
          <cell r="C506">
            <v>500</v>
          </cell>
          <cell r="D506">
            <v>2.0545569548315878</v>
          </cell>
          <cell r="E506">
            <v>1.0158243469705188</v>
          </cell>
          <cell r="F506">
            <v>160.99117191778171</v>
          </cell>
          <cell r="G506">
            <v>18.829999999999998</v>
          </cell>
          <cell r="H506">
            <v>6.8485231827719595E-4</v>
          </cell>
          <cell r="J506">
            <v>1.7889999999999999</v>
          </cell>
          <cell r="K506">
            <v>0.93046237062464188</v>
          </cell>
          <cell r="L506">
            <v>148.01025895590274</v>
          </cell>
        </row>
        <row r="507">
          <cell r="B507">
            <v>36528</v>
          </cell>
          <cell r="C507">
            <v>501</v>
          </cell>
          <cell r="D507">
            <v>2.0495433168801203</v>
          </cell>
          <cell r="E507">
            <v>1.0006848523182772</v>
          </cell>
          <cell r="F507">
            <v>161.10142709509176</v>
          </cell>
          <cell r="G507">
            <v>18.78</v>
          </cell>
          <cell r="H507">
            <v>6.8485231827719595E-4</v>
          </cell>
          <cell r="J507">
            <v>1.8010999999999999</v>
          </cell>
          <cell r="K507">
            <v>1.006763555058692</v>
          </cell>
          <cell r="L507">
            <v>149.01133449160224</v>
          </cell>
        </row>
        <row r="508">
          <cell r="B508">
            <v>36529</v>
          </cell>
          <cell r="C508">
            <v>502</v>
          </cell>
          <cell r="D508">
            <v>2.04653412500444</v>
          </cell>
          <cell r="E508">
            <v>1.0013685013020679</v>
          </cell>
          <cell r="F508">
            <v>161.21148854617263</v>
          </cell>
          <cell r="G508">
            <v>18.75</v>
          </cell>
          <cell r="H508">
            <v>6.8318110562670675E-4</v>
          </cell>
          <cell r="J508">
            <v>1.8337000000000001</v>
          </cell>
          <cell r="K508">
            <v>1.0249860257126888</v>
          </cell>
          <cell r="L508">
            <v>151.70844709191664</v>
          </cell>
        </row>
        <row r="509">
          <cell r="B509">
            <v>36530</v>
          </cell>
          <cell r="C509">
            <v>503</v>
          </cell>
          <cell r="D509">
            <v>2.0455308927764815</v>
          </cell>
          <cell r="E509">
            <v>1.0020516129052743</v>
          </cell>
          <cell r="F509">
            <v>161.32146348372348</v>
          </cell>
          <cell r="G509">
            <v>18.739999999999998</v>
          </cell>
          <cell r="H509">
            <v>6.8217804166814666E-4</v>
          </cell>
          <cell r="J509">
            <v>1.8544</v>
          </cell>
          <cell r="K509">
            <v>1.0365567356064842</v>
          </cell>
          <cell r="L509">
            <v>153.42103085960093</v>
          </cell>
        </row>
        <row r="510">
          <cell r="B510">
            <v>36531</v>
          </cell>
          <cell r="C510">
            <v>504</v>
          </cell>
          <cell r="D510">
            <v>2.04653412500444</v>
          </cell>
          <cell r="E510">
            <v>1.0027348554153923</v>
          </cell>
          <cell r="F510">
            <v>161.43145949613142</v>
          </cell>
          <cell r="G510">
            <v>18.75</v>
          </cell>
          <cell r="H510">
            <v>6.8184363092549383E-4</v>
          </cell>
          <cell r="J510">
            <v>1.8461000000000001</v>
          </cell>
          <cell r="K510">
            <v>1.031917272219117</v>
          </cell>
          <cell r="L510">
            <v>152.73434268222027</v>
          </cell>
        </row>
        <row r="511">
          <cell r="B511">
            <v>36532</v>
          </cell>
          <cell r="C511">
            <v>505</v>
          </cell>
          <cell r="D511">
            <v>2.04653412500444</v>
          </cell>
          <cell r="E511">
            <v>1.0034188991153721</v>
          </cell>
          <cell r="F511">
            <v>161.54158449303415</v>
          </cell>
          <cell r="G511">
            <v>18.75</v>
          </cell>
          <cell r="H511">
            <v>6.8217804166836871E-4</v>
          </cell>
          <cell r="J511">
            <v>1.8281000000000001</v>
          </cell>
          <cell r="K511">
            <v>1.021855785354947</v>
          </cell>
          <cell r="L511">
            <v>151.24513940597308</v>
          </cell>
        </row>
        <row r="512">
          <cell r="B512">
            <v>36535</v>
          </cell>
          <cell r="C512">
            <v>506</v>
          </cell>
          <cell r="D512">
            <v>2.04653412500444</v>
          </cell>
          <cell r="E512">
            <v>1.0041034094549435</v>
          </cell>
          <cell r="F512">
            <v>161.65178461479158</v>
          </cell>
          <cell r="G512">
            <v>18.75</v>
          </cell>
          <cell r="H512">
            <v>6.8217804166814666E-4</v>
          </cell>
          <cell r="J512">
            <v>1.8161</v>
          </cell>
          <cell r="K512">
            <v>1.0151481274455005</v>
          </cell>
          <cell r="L512">
            <v>150.25233722180829</v>
          </cell>
        </row>
        <row r="513">
          <cell r="B513">
            <v>36536</v>
          </cell>
          <cell r="C513">
            <v>507</v>
          </cell>
          <cell r="D513">
            <v>2.0485403370422706</v>
          </cell>
          <cell r="E513">
            <v>1.0047883867524379</v>
          </cell>
          <cell r="F513">
            <v>161.76205991265226</v>
          </cell>
          <cell r="G513">
            <v>18.77</v>
          </cell>
          <cell r="H513">
            <v>6.8217804166814666E-4</v>
          </cell>
          <cell r="J513">
            <v>1.8219000000000001</v>
          </cell>
          <cell r="K513">
            <v>1.0183901621017333</v>
          </cell>
          <cell r="L513">
            <v>150.7321916108213</v>
          </cell>
        </row>
        <row r="514">
          <cell r="B514">
            <v>36537</v>
          </cell>
          <cell r="C514">
            <v>508</v>
          </cell>
          <cell r="D514">
            <v>2.0455308927764815</v>
          </cell>
          <cell r="E514">
            <v>1.0054745032659225</v>
          </cell>
          <cell r="F514">
            <v>161.8725186142303</v>
          </cell>
          <cell r="G514">
            <v>18.739999999999998</v>
          </cell>
          <cell r="H514">
            <v>6.8284677901409019E-4</v>
          </cell>
          <cell r="J514">
            <v>1.8313999999999999</v>
          </cell>
          <cell r="K514">
            <v>1.0237003912800451</v>
          </cell>
          <cell r="L514">
            <v>151.51816000661842</v>
          </cell>
        </row>
        <row r="515">
          <cell r="B515">
            <v>36538</v>
          </cell>
          <cell r="C515">
            <v>509</v>
          </cell>
          <cell r="D515">
            <v>2.0455308927764815</v>
          </cell>
          <cell r="E515">
            <v>1.0061600796520322</v>
          </cell>
          <cell r="F515">
            <v>161.98289036006926</v>
          </cell>
          <cell r="G515">
            <v>18.739999999999998</v>
          </cell>
          <cell r="H515">
            <v>6.8184363092527178E-4</v>
          </cell>
          <cell r="J515">
            <v>1.8192999999999999</v>
          </cell>
          <cell r="K515">
            <v>1.0169368362213531</v>
          </cell>
          <cell r="L515">
            <v>150.51708447091892</v>
          </cell>
        </row>
        <row r="516">
          <cell r="B516">
            <v>36539</v>
          </cell>
          <cell r="C516">
            <v>510</v>
          </cell>
          <cell r="D516">
            <v>2.0475372730877073</v>
          </cell>
          <cell r="E516">
            <v>1.0068461234940345</v>
          </cell>
          <cell r="F516">
            <v>162.09333736218016</v>
          </cell>
          <cell r="G516">
            <v>18.760000000000002</v>
          </cell>
          <cell r="H516">
            <v>6.8184363092549383E-4</v>
          </cell>
          <cell r="J516">
            <v>1.7997000000000001</v>
          </cell>
          <cell r="K516">
            <v>1.0059809949692571</v>
          </cell>
          <cell r="L516">
            <v>148.89550757011642</v>
          </cell>
        </row>
        <row r="517">
          <cell r="B517">
            <v>36542</v>
          </cell>
          <cell r="C517">
            <v>511</v>
          </cell>
          <cell r="D517">
            <v>2.0455308927764815</v>
          </cell>
          <cell r="E517">
            <v>1.0075333084827405</v>
          </cell>
          <cell r="F517">
            <v>162.20396807883625</v>
          </cell>
          <cell r="G517">
            <v>18.739999999999998</v>
          </cell>
          <cell r="H517">
            <v>6.8251242436256909E-4</v>
          </cell>
          <cell r="J517">
            <v>1.7957000000000001</v>
          </cell>
          <cell r="K517">
            <v>1.0037451089994416</v>
          </cell>
          <cell r="L517">
            <v>148.56457350872816</v>
          </cell>
        </row>
        <row r="518">
          <cell r="B518">
            <v>36543</v>
          </cell>
          <cell r="C518">
            <v>512</v>
          </cell>
          <cell r="D518">
            <v>2.0445275763905091</v>
          </cell>
          <cell r="E518">
            <v>1.0082202886520748</v>
          </cell>
          <cell r="F518">
            <v>162.31456582138165</v>
          </cell>
          <cell r="G518">
            <v>18.73</v>
          </cell>
          <cell r="H518">
            <v>6.8184363092549383E-4</v>
          </cell>
          <cell r="J518">
            <v>1.7924</v>
          </cell>
          <cell r="K518">
            <v>1.0019005030743438</v>
          </cell>
          <cell r="L518">
            <v>148.29155290808285</v>
          </cell>
        </row>
        <row r="519">
          <cell r="B519">
            <v>36544</v>
          </cell>
          <cell r="C519">
            <v>513</v>
          </cell>
          <cell r="D519">
            <v>2.0395097315948352</v>
          </cell>
          <cell r="E519">
            <v>1.0089074000464833</v>
          </cell>
          <cell r="F519">
            <v>162.42518469000552</v>
          </cell>
          <cell r="G519">
            <v>18.68</v>
          </cell>
          <cell r="H519">
            <v>6.8150919213016969E-4</v>
          </cell>
          <cell r="J519">
            <v>1.7984</v>
          </cell>
          <cell r="K519">
            <v>1.005254332029067</v>
          </cell>
          <cell r="L519">
            <v>148.78795400016526</v>
          </cell>
        </row>
        <row r="520">
          <cell r="B520">
            <v>36545</v>
          </cell>
          <cell r="C520">
            <v>514</v>
          </cell>
          <cell r="D520">
            <v>2.0385059099630176</v>
          </cell>
          <cell r="E520">
            <v>1.0095932922000408</v>
          </cell>
          <cell r="F520">
            <v>162.53560727161596</v>
          </cell>
          <cell r="G520">
            <v>18.670000000000002</v>
          </cell>
          <cell r="H520">
            <v>6.7983657719827839E-4</v>
          </cell>
          <cell r="J520">
            <v>1.7801</v>
          </cell>
          <cell r="K520">
            <v>0.99502515371716094</v>
          </cell>
          <cell r="L520">
            <v>147.27393066931393</v>
          </cell>
        </row>
        <row r="521">
          <cell r="B521">
            <v>36546</v>
          </cell>
          <cell r="C521">
            <v>515</v>
          </cell>
          <cell r="D521">
            <v>2.0475372730877073</v>
          </cell>
          <cell r="E521">
            <v>1.010279312830977</v>
          </cell>
          <cell r="F521">
            <v>162.64605053695016</v>
          </cell>
          <cell r="G521">
            <v>18.760000000000002</v>
          </cell>
          <cell r="H521">
            <v>6.7950196998767254E-4</v>
          </cell>
          <cell r="J521">
            <v>1.7784</v>
          </cell>
          <cell r="K521">
            <v>0.99407490217998928</v>
          </cell>
          <cell r="L521">
            <v>147.13328369322392</v>
          </cell>
        </row>
        <row r="522">
          <cell r="B522">
            <v>36549</v>
          </cell>
          <cell r="C522">
            <v>516</v>
          </cell>
          <cell r="D522">
            <v>2.0475372730877073</v>
          </cell>
          <cell r="E522">
            <v>1.0109688410140607</v>
          </cell>
          <cell r="F522">
            <v>162.75705848721515</v>
          </cell>
          <cell r="G522">
            <v>18.760000000000002</v>
          </cell>
          <cell r="H522">
            <v>6.8251242436279114E-4</v>
          </cell>
          <cell r="J522">
            <v>1.7652000000000001</v>
          </cell>
          <cell r="K522">
            <v>0.98669647847959807</v>
          </cell>
          <cell r="L522">
            <v>146.04120129064265</v>
          </cell>
        </row>
        <row r="523">
          <cell r="B523">
            <v>36550</v>
          </cell>
          <cell r="C523">
            <v>517</v>
          </cell>
          <cell r="D523">
            <v>2.0485403370422706</v>
          </cell>
          <cell r="E523">
            <v>1.0116588398086963</v>
          </cell>
          <cell r="F523">
            <v>162.86814220178539</v>
          </cell>
          <cell r="G523">
            <v>18.77</v>
          </cell>
          <cell r="H523">
            <v>6.8251242436256909E-4</v>
          </cell>
          <cell r="J523">
            <v>1.7741</v>
          </cell>
          <cell r="K523">
            <v>0.99167132476243758</v>
          </cell>
          <cell r="L523">
            <v>146.77752957723155</v>
          </cell>
        </row>
        <row r="524">
          <cell r="B524">
            <v>36551</v>
          </cell>
          <cell r="C524">
            <v>518</v>
          </cell>
          <cell r="D524">
            <v>2.043524175832534</v>
          </cell>
          <cell r="E524">
            <v>1.0123496477889209</v>
          </cell>
          <cell r="F524">
            <v>162.97935618809191</v>
          </cell>
          <cell r="G524">
            <v>18.72</v>
          </cell>
          <cell r="H524">
            <v>6.8284677901431223E-4</v>
          </cell>
          <cell r="J524">
            <v>1.7768999999999999</v>
          </cell>
          <cell r="K524">
            <v>0.99323644494130836</v>
          </cell>
          <cell r="L524">
            <v>147.00918342020333</v>
          </cell>
        </row>
        <row r="525">
          <cell r="B525">
            <v>36552</v>
          </cell>
          <cell r="C525">
            <v>519</v>
          </cell>
          <cell r="D525">
            <v>2.0405134689833737</v>
          </cell>
          <cell r="E525">
            <v>1.0130392347821382</v>
          </cell>
          <cell r="F525">
            <v>163.09037360626922</v>
          </cell>
          <cell r="G525">
            <v>18.690000000000001</v>
          </cell>
          <cell r="H525">
            <v>6.8117472527751133E-4</v>
          </cell>
          <cell r="J525">
            <v>1.7753000000000001</v>
          </cell>
          <cell r="K525">
            <v>0.99234209055338229</v>
          </cell>
          <cell r="L525">
            <v>146.87680979564803</v>
          </cell>
        </row>
        <row r="526">
          <cell r="B526">
            <v>36553</v>
          </cell>
          <cell r="C526">
            <v>520</v>
          </cell>
          <cell r="D526">
            <v>2.0405134689833737</v>
          </cell>
          <cell r="E526">
            <v>1.0137282748498655</v>
          </cell>
          <cell r="F526">
            <v>163.20130297427096</v>
          </cell>
          <cell r="G526">
            <v>18.690000000000001</v>
          </cell>
          <cell r="H526">
            <v>6.8017115632801328E-4</v>
          </cell>
          <cell r="J526">
            <v>1.7875000000000001</v>
          </cell>
          <cell r="K526">
            <v>0.99916154276131963</v>
          </cell>
          <cell r="L526">
            <v>147.88615868288224</v>
          </cell>
        </row>
        <row r="527">
          <cell r="B527">
            <v>36556</v>
          </cell>
          <cell r="C527">
            <v>521</v>
          </cell>
          <cell r="D527">
            <v>2.0395097315948352</v>
          </cell>
          <cell r="E527">
            <v>1.0144177835827723</v>
          </cell>
          <cell r="F527">
            <v>163.31230779322919</v>
          </cell>
          <cell r="G527">
            <v>18.68</v>
          </cell>
          <cell r="H527">
            <v>6.8017115632801328E-4</v>
          </cell>
          <cell r="J527">
            <v>1.8024</v>
          </cell>
          <cell r="K527">
            <v>1.0074902179988825</v>
          </cell>
          <cell r="L527">
            <v>149.11888806155352</v>
          </cell>
        </row>
        <row r="528">
          <cell r="B528">
            <v>36557</v>
          </cell>
          <cell r="C528">
            <v>522</v>
          </cell>
          <cell r="D528">
            <v>2.0425206910879012</v>
          </cell>
          <cell r="E528">
            <v>1.0006798365771983</v>
          </cell>
          <cell r="F528">
            <v>163.42333347357371</v>
          </cell>
          <cell r="G528">
            <v>18.71</v>
          </cell>
          <cell r="H528">
            <v>6.7983657719827839E-4</v>
          </cell>
          <cell r="J528">
            <v>1.7931999999999999</v>
          </cell>
          <cell r="K528">
            <v>0.99489569462938299</v>
          </cell>
          <cell r="L528">
            <v>148.35773972036048</v>
          </cell>
        </row>
        <row r="529">
          <cell r="B529">
            <v>36558</v>
          </cell>
          <cell r="C529">
            <v>523</v>
          </cell>
          <cell r="D529">
            <v>2.0415171221432882</v>
          </cell>
          <cell r="E529">
            <v>1.0013611396676527</v>
          </cell>
          <cell r="F529">
            <v>163.53459865358249</v>
          </cell>
          <cell r="G529">
            <v>18.7</v>
          </cell>
          <cell r="H529">
            <v>6.8084023036263375E-4</v>
          </cell>
          <cell r="J529">
            <v>1.79</v>
          </cell>
          <cell r="K529">
            <v>0.9931202840656902</v>
          </cell>
          <cell r="L529">
            <v>148.09299247124989</v>
          </cell>
        </row>
        <row r="530">
          <cell r="B530">
            <v>36559</v>
          </cell>
          <cell r="C530">
            <v>524</v>
          </cell>
          <cell r="D530">
            <v>2.0415171221432882</v>
          </cell>
          <cell r="E530">
            <v>1.0020425716383461</v>
          </cell>
          <cell r="F530">
            <v>163.64588488132051</v>
          </cell>
          <cell r="G530">
            <v>18.7</v>
          </cell>
          <cell r="H530">
            <v>6.8050570738087401E-4</v>
          </cell>
          <cell r="J530">
            <v>1.7779</v>
          </cell>
          <cell r="K530">
            <v>0.98640701287172661</v>
          </cell>
          <cell r="L530">
            <v>147.09191693555036</v>
          </cell>
        </row>
        <row r="531">
          <cell r="B531">
            <v>36560</v>
          </cell>
          <cell r="C531">
            <v>525</v>
          </cell>
          <cell r="D531">
            <v>2.043524175832534</v>
          </cell>
          <cell r="E531">
            <v>1.0027244673273847</v>
          </cell>
          <cell r="F531">
            <v>163.75724683997166</v>
          </cell>
          <cell r="G531">
            <v>18.72</v>
          </cell>
          <cell r="H531">
            <v>6.8050570738087401E-4</v>
          </cell>
          <cell r="J531">
            <v>1.7785</v>
          </cell>
          <cell r="K531">
            <v>0.98673990235241893</v>
          </cell>
          <cell r="L531">
            <v>147.1415570447586</v>
          </cell>
        </row>
        <row r="532">
          <cell r="B532">
            <v>36563</v>
          </cell>
          <cell r="C532">
            <v>526</v>
          </cell>
          <cell r="D532">
            <v>2.0405134689833737</v>
          </cell>
          <cell r="E532">
            <v>1.0034074978909455</v>
          </cell>
          <cell r="F532">
            <v>163.86879413760008</v>
          </cell>
          <cell r="G532">
            <v>18.690000000000001</v>
          </cell>
          <cell r="H532">
            <v>6.8117472527751133E-4</v>
          </cell>
          <cell r="J532">
            <v>1.7659</v>
          </cell>
          <cell r="K532">
            <v>0.97974922325787828</v>
          </cell>
          <cell r="L532">
            <v>146.09911475138554</v>
          </cell>
        </row>
        <row r="533">
          <cell r="B533">
            <v>36564</v>
          </cell>
          <cell r="C533">
            <v>527</v>
          </cell>
          <cell r="D533">
            <v>2.043524175832534</v>
          </cell>
          <cell r="E533">
            <v>1.004089986729054</v>
          </cell>
          <cell r="F533">
            <v>163.98025296479469</v>
          </cell>
          <cell r="G533">
            <v>18.72</v>
          </cell>
          <cell r="H533">
            <v>6.8017115632779124E-4</v>
          </cell>
          <cell r="J533">
            <v>1.7654000000000001</v>
          </cell>
          <cell r="K533">
            <v>0.97947181535730132</v>
          </cell>
          <cell r="L533">
            <v>146.05774799371201</v>
          </cell>
        </row>
        <row r="534">
          <cell r="B534">
            <v>36565</v>
          </cell>
          <cell r="C534">
            <v>528</v>
          </cell>
          <cell r="D534">
            <v>2.0405134689833737</v>
          </cell>
          <cell r="E534">
            <v>1.004773947449918</v>
          </cell>
          <cell r="F534">
            <v>164.09195216855889</v>
          </cell>
          <cell r="G534">
            <v>18.690000000000001</v>
          </cell>
          <cell r="H534">
            <v>6.8117472527728928E-4</v>
          </cell>
          <cell r="J534">
            <v>1.7632000000000001</v>
          </cell>
          <cell r="K534">
            <v>0.97825122059476244</v>
          </cell>
          <cell r="L534">
            <v>145.87573425994847</v>
          </cell>
        </row>
        <row r="535">
          <cell r="B535">
            <v>36566</v>
          </cell>
          <cell r="C535">
            <v>529</v>
          </cell>
          <cell r="D535">
            <v>2.0425206910879012</v>
          </cell>
          <cell r="E535">
            <v>1.0054573657076031</v>
          </cell>
          <cell r="F535">
            <v>164.20356278140949</v>
          </cell>
          <cell r="G535">
            <v>18.71</v>
          </cell>
          <cell r="H535">
            <v>6.8017115632801328E-4</v>
          </cell>
          <cell r="J535">
            <v>1.7695000000000001</v>
          </cell>
          <cell r="K535">
            <v>0.98174656014203276</v>
          </cell>
          <cell r="L535">
            <v>146.39695540663499</v>
          </cell>
        </row>
        <row r="536">
          <cell r="B536">
            <v>36567</v>
          </cell>
          <cell r="C536">
            <v>530</v>
          </cell>
          <cell r="D536">
            <v>2.0415171221432882</v>
          </cell>
          <cell r="E536">
            <v>1.0061419215320913</v>
          </cell>
          <cell r="F536">
            <v>164.31535917291993</v>
          </cell>
          <cell r="G536">
            <v>18.7</v>
          </cell>
          <cell r="H536">
            <v>6.808402303624117E-4</v>
          </cell>
          <cell r="J536">
            <v>1.7646999999999999</v>
          </cell>
          <cell r="K536">
            <v>0.97908344429649341</v>
          </cell>
          <cell r="L536">
            <v>145.99983453296906</v>
          </cell>
        </row>
        <row r="537">
          <cell r="B537">
            <v>36570</v>
          </cell>
          <cell r="C537">
            <v>531</v>
          </cell>
          <cell r="D537">
            <v>2.0415171221432882</v>
          </cell>
          <cell r="E537">
            <v>1.0068266068521292</v>
          </cell>
          <cell r="F537">
            <v>164.42717671264748</v>
          </cell>
          <cell r="G537">
            <v>18.7</v>
          </cell>
          <cell r="H537">
            <v>6.8050570738109606E-4</v>
          </cell>
          <cell r="J537">
            <v>1.7699</v>
          </cell>
          <cell r="K537">
            <v>0.98196848646249435</v>
          </cell>
          <cell r="L537">
            <v>146.4300488127738</v>
          </cell>
        </row>
        <row r="538">
          <cell r="B538">
            <v>36571</v>
          </cell>
          <cell r="C538">
            <v>532</v>
          </cell>
          <cell r="D538">
            <v>2.0425206910879012</v>
          </cell>
          <cell r="E538">
            <v>1.0075117581044353</v>
          </cell>
          <cell r="F538">
            <v>164.53907034484899</v>
          </cell>
          <cell r="G538">
            <v>18.71</v>
          </cell>
          <cell r="H538">
            <v>6.8050570738109606E-4</v>
          </cell>
          <cell r="J538">
            <v>1.7764</v>
          </cell>
          <cell r="K538">
            <v>0.9855747891699953</v>
          </cell>
          <cell r="L538">
            <v>146.96781666252971</v>
          </cell>
        </row>
        <row r="539">
          <cell r="B539">
            <v>36572</v>
          </cell>
          <cell r="C539">
            <v>533</v>
          </cell>
          <cell r="D539">
            <v>2.0445275763905091</v>
          </cell>
          <cell r="E539">
            <v>1.0081977126419162</v>
          </cell>
          <cell r="F539">
            <v>164.65109516340621</v>
          </cell>
          <cell r="G539">
            <v>18.73</v>
          </cell>
          <cell r="H539">
            <v>6.808402303624117E-4</v>
          </cell>
          <cell r="J539">
            <v>1.7732000000000001</v>
          </cell>
          <cell r="K539">
            <v>0.98379937860630251</v>
          </cell>
          <cell r="L539">
            <v>146.70306941341912</v>
          </cell>
        </row>
        <row r="540">
          <cell r="B540">
            <v>36573</v>
          </cell>
          <cell r="C540">
            <v>534</v>
          </cell>
          <cell r="D540">
            <v>2.0415171221432882</v>
          </cell>
          <cell r="E540">
            <v>1.0088848086505662</v>
          </cell>
          <cell r="F540">
            <v>164.76330639825437</v>
          </cell>
          <cell r="G540">
            <v>18.7</v>
          </cell>
          <cell r="H540">
            <v>6.8150919213016969E-4</v>
          </cell>
          <cell r="J540">
            <v>1.774</v>
          </cell>
          <cell r="K540">
            <v>0.98424323124722557</v>
          </cell>
          <cell r="L540">
            <v>146.76925622569675</v>
          </cell>
        </row>
        <row r="541">
          <cell r="B541">
            <v>36574</v>
          </cell>
          <cell r="C541">
            <v>535</v>
          </cell>
          <cell r="D541">
            <v>2.0455308927764815</v>
          </cell>
          <cell r="E541">
            <v>1.0095713605209429</v>
          </cell>
          <cell r="F541">
            <v>164.87542876862534</v>
          </cell>
          <cell r="G541">
            <v>18.739999999999998</v>
          </cell>
          <cell r="H541">
            <v>6.8050570738087401E-4</v>
          </cell>
          <cell r="J541">
            <v>1.7705</v>
          </cell>
          <cell r="K541">
            <v>0.98230137594318645</v>
          </cell>
          <cell r="L541">
            <v>146.47968892198202</v>
          </cell>
        </row>
        <row r="542">
          <cell r="B542">
            <v>36577</v>
          </cell>
          <cell r="C542">
            <v>536</v>
          </cell>
          <cell r="D542">
            <v>2.0495433168801203</v>
          </cell>
          <cell r="E542">
            <v>1.0102597303230789</v>
          </cell>
          <cell r="F542">
            <v>164.98784802962737</v>
          </cell>
          <cell r="G542">
            <v>18.78</v>
          </cell>
          <cell r="H542">
            <v>6.8184363092571587E-4</v>
          </cell>
          <cell r="J542">
            <v>1.7784</v>
          </cell>
          <cell r="K542">
            <v>0.98668442077230323</v>
          </cell>
          <cell r="L542">
            <v>147.13328369322386</v>
          </cell>
        </row>
        <row r="543">
          <cell r="B543">
            <v>36578</v>
          </cell>
          <cell r="C543">
            <v>537</v>
          </cell>
          <cell r="D543">
            <v>2.0475372730877073</v>
          </cell>
          <cell r="E543">
            <v>1.0109499206826111</v>
          </cell>
          <cell r="F543">
            <v>165.10056461005922</v>
          </cell>
          <cell r="G543">
            <v>18.760000000000002</v>
          </cell>
          <cell r="H543">
            <v>6.8318110562670675E-4</v>
          </cell>
          <cell r="J543">
            <v>1.7825</v>
          </cell>
          <cell r="K543">
            <v>0.98895916555703467</v>
          </cell>
          <cell r="L543">
            <v>147.47249110614683</v>
          </cell>
        </row>
        <row r="544">
          <cell r="B544">
            <v>36579</v>
          </cell>
          <cell r="C544">
            <v>538</v>
          </cell>
          <cell r="D544">
            <v>2.0475372730877073</v>
          </cell>
          <cell r="E544">
            <v>1.0116399065638855</v>
          </cell>
          <cell r="F544">
            <v>165.21324779667486</v>
          </cell>
          <cell r="G544">
            <v>18.760000000000002</v>
          </cell>
          <cell r="H544">
            <v>6.8251242436256909E-4</v>
          </cell>
          <cell r="J544">
            <v>1.7886</v>
          </cell>
          <cell r="K544">
            <v>0.99234354194407404</v>
          </cell>
          <cell r="L544">
            <v>147.97716554976392</v>
          </cell>
        </row>
        <row r="545">
          <cell r="B545">
            <v>36580</v>
          </cell>
          <cell r="C545">
            <v>539</v>
          </cell>
          <cell r="D545">
            <v>2.04653412500444</v>
          </cell>
          <cell r="E545">
            <v>1.0123303633690963</v>
          </cell>
          <cell r="F545">
            <v>165.32600789096537</v>
          </cell>
          <cell r="G545">
            <v>18.75</v>
          </cell>
          <cell r="H545">
            <v>6.8251242436256909E-4</v>
          </cell>
          <cell r="J545">
            <v>1.7779</v>
          </cell>
          <cell r="K545">
            <v>0.98640701287172605</v>
          </cell>
          <cell r="L545">
            <v>147.0919169355503</v>
          </cell>
        </row>
        <row r="546">
          <cell r="B546">
            <v>36581</v>
          </cell>
          <cell r="C546">
            <v>540</v>
          </cell>
          <cell r="D546">
            <v>2.0455308927764815</v>
          </cell>
          <cell r="E546">
            <v>1.0130209529139007</v>
          </cell>
          <cell r="F546">
            <v>165.43878966326523</v>
          </cell>
          <cell r="G546">
            <v>18.739999999999998</v>
          </cell>
          <cell r="H546">
            <v>6.8217804166814666E-4</v>
          </cell>
          <cell r="J546">
            <v>1.7741</v>
          </cell>
          <cell r="K546">
            <v>0.98429871282734072</v>
          </cell>
          <cell r="L546">
            <v>146.77752957723143</v>
          </cell>
        </row>
        <row r="547">
          <cell r="B547">
            <v>36584</v>
          </cell>
          <cell r="C547">
            <v>541</v>
          </cell>
          <cell r="D547">
            <v>2.0445275763905091</v>
          </cell>
          <cell r="E547">
            <v>1.0137116747986392</v>
          </cell>
          <cell r="F547">
            <v>165.55159304830516</v>
          </cell>
          <cell r="G547">
            <v>18.73</v>
          </cell>
          <cell r="H547">
            <v>6.8184363092571587E-4</v>
          </cell>
          <cell r="J547">
            <v>1.7787999999999999</v>
          </cell>
          <cell r="K547">
            <v>0.98690634709276459</v>
          </cell>
          <cell r="L547">
            <v>147.16637709936265</v>
          </cell>
        </row>
        <row r="548">
          <cell r="B548">
            <v>36585</v>
          </cell>
          <cell r="C548">
            <v>542</v>
          </cell>
          <cell r="D548">
            <v>2.0475372730877073</v>
          </cell>
          <cell r="E548">
            <v>1.0144025286231841</v>
          </cell>
          <cell r="F548">
            <v>165.66441798073939</v>
          </cell>
          <cell r="G548">
            <v>18.760000000000002</v>
          </cell>
          <cell r="H548">
            <v>6.8150919213016969E-4</v>
          </cell>
          <cell r="J548">
            <v>1.7685</v>
          </cell>
          <cell r="K548">
            <v>0.98119174434087819</v>
          </cell>
          <cell r="L548">
            <v>146.31422189128787</v>
          </cell>
        </row>
        <row r="549">
          <cell r="B549">
            <v>36586</v>
          </cell>
          <cell r="C549">
            <v>543</v>
          </cell>
          <cell r="D549">
            <v>2.04653412500444</v>
          </cell>
          <cell r="E549">
            <v>1.0006825124243626</v>
          </cell>
          <cell r="F549">
            <v>165.77748600428603</v>
          </cell>
          <cell r="G549">
            <v>18.75</v>
          </cell>
          <cell r="H549">
            <v>6.8251242436256909E-4</v>
          </cell>
          <cell r="J549">
            <v>1.7678</v>
          </cell>
          <cell r="K549">
            <v>0.99960418433700882</v>
          </cell>
          <cell r="L549">
            <v>146.25630843054492</v>
          </cell>
        </row>
        <row r="550">
          <cell r="B550">
            <v>36587</v>
          </cell>
          <cell r="C550">
            <v>544</v>
          </cell>
          <cell r="D550">
            <v>2.0475372730877073</v>
          </cell>
          <cell r="E550">
            <v>1.0013651560610197</v>
          </cell>
          <cell r="F550">
            <v>165.89057576504112</v>
          </cell>
          <cell r="G550">
            <v>18.760000000000002</v>
          </cell>
          <cell r="H550">
            <v>6.8217804166814666E-4</v>
          </cell>
          <cell r="J550">
            <v>1.76</v>
          </cell>
          <cell r="K550">
            <v>0.99519366694939215</v>
          </cell>
          <cell r="L550">
            <v>145.61098701083779</v>
          </cell>
        </row>
        <row r="551">
          <cell r="B551">
            <v>36588</v>
          </cell>
          <cell r="C551">
            <v>545</v>
          </cell>
          <cell r="D551">
            <v>2.04653412500444</v>
          </cell>
          <cell r="E551">
            <v>1.0020486002213551</v>
          </cell>
          <cell r="F551">
            <v>166.00379814408541</v>
          </cell>
          <cell r="G551">
            <v>18.75</v>
          </cell>
          <cell r="H551">
            <v>6.8251242436256909E-4</v>
          </cell>
          <cell r="J551">
            <v>1.7511000000000001</v>
          </cell>
          <cell r="K551">
            <v>0.99016115351993217</v>
          </cell>
          <cell r="L551">
            <v>144.87465872424889</v>
          </cell>
        </row>
        <row r="552">
          <cell r="B552">
            <v>36593</v>
          </cell>
          <cell r="C552">
            <v>546</v>
          </cell>
          <cell r="D552">
            <v>2.04653412500444</v>
          </cell>
          <cell r="E552">
            <v>1.0027321757731105</v>
          </cell>
          <cell r="F552">
            <v>166.11704229001282</v>
          </cell>
          <cell r="G552">
            <v>18.75</v>
          </cell>
          <cell r="H552">
            <v>6.8217804166814666E-4</v>
          </cell>
          <cell r="J552">
            <v>1.7498</v>
          </cell>
          <cell r="K552">
            <v>0.98942606728866267</v>
          </cell>
          <cell r="L552">
            <v>144.7671051542977</v>
          </cell>
        </row>
        <row r="553">
          <cell r="B553">
            <v>36594</v>
          </cell>
          <cell r="C553">
            <v>547</v>
          </cell>
          <cell r="D553">
            <v>2.0475372730877073</v>
          </cell>
          <cell r="E553">
            <v>1.0034162176450969</v>
          </cell>
          <cell r="F553">
            <v>166.23036368860991</v>
          </cell>
          <cell r="G553">
            <v>18.760000000000002</v>
          </cell>
          <cell r="H553">
            <v>6.8217804166814666E-4</v>
          </cell>
          <cell r="J553">
            <v>1.7343</v>
          </cell>
          <cell r="K553">
            <v>0.98066157760814232</v>
          </cell>
          <cell r="L553">
            <v>143.48473566641812</v>
          </cell>
        </row>
        <row r="554">
          <cell r="B554">
            <v>36595</v>
          </cell>
          <cell r="C554">
            <v>548</v>
          </cell>
          <cell r="D554">
            <v>2.0475372730877073</v>
          </cell>
          <cell r="E554">
            <v>1.0041010616804467</v>
          </cell>
          <cell r="F554">
            <v>166.34381797713371</v>
          </cell>
          <cell r="G554">
            <v>18.760000000000002</v>
          </cell>
          <cell r="H554">
            <v>6.8251242436256909E-4</v>
          </cell>
          <cell r="J554">
            <v>1.7385999999999999</v>
          </cell>
          <cell r="K554">
            <v>0.98309301668080284</v>
          </cell>
          <cell r="L554">
            <v>143.84048978241051</v>
          </cell>
        </row>
        <row r="555">
          <cell r="B555">
            <v>36598</v>
          </cell>
          <cell r="C555">
            <v>549</v>
          </cell>
          <cell r="D555">
            <v>2.0475372730877073</v>
          </cell>
          <cell r="E555">
            <v>1.0047863731303592</v>
          </cell>
          <cell r="F555">
            <v>166.45734969961902</v>
          </cell>
          <cell r="G555">
            <v>18.760000000000002</v>
          </cell>
          <cell r="H555">
            <v>6.8251242436256909E-4</v>
          </cell>
          <cell r="J555">
            <v>1.7502</v>
          </cell>
          <cell r="K555">
            <v>0.98965224766751481</v>
          </cell>
          <cell r="L555">
            <v>144.80019856043651</v>
          </cell>
        </row>
        <row r="556">
          <cell r="B556">
            <v>36599</v>
          </cell>
          <cell r="C556">
            <v>550</v>
          </cell>
          <cell r="D556">
            <v>2.0495433168801203</v>
          </cell>
          <cell r="E556">
            <v>1.005472152313851</v>
          </cell>
          <cell r="F556">
            <v>166.57095890891549</v>
          </cell>
          <cell r="G556">
            <v>18.78</v>
          </cell>
          <cell r="H556">
            <v>6.8251242436256909E-4</v>
          </cell>
          <cell r="J556">
            <v>1.7372000000000001</v>
          </cell>
          <cell r="K556">
            <v>0.98230138535482048</v>
          </cell>
          <cell r="L556">
            <v>143.72466286092467</v>
          </cell>
        </row>
        <row r="557">
          <cell r="B557">
            <v>36600</v>
          </cell>
          <cell r="C557">
            <v>551</v>
          </cell>
          <cell r="D557">
            <v>2.0495433168801203</v>
          </cell>
          <cell r="E557">
            <v>1.0061590718905455</v>
          </cell>
          <cell r="F557">
            <v>166.68475704078818</v>
          </cell>
          <cell r="G557">
            <v>18.78</v>
          </cell>
          <cell r="H557">
            <v>6.8318110562670675E-4</v>
          </cell>
          <cell r="J557">
            <v>1.7431000000000001</v>
          </cell>
          <cell r="K557">
            <v>0.98563754594288933</v>
          </cell>
          <cell r="L557">
            <v>144.21279060147234</v>
          </cell>
        </row>
        <row r="558">
          <cell r="B558">
            <v>36601</v>
          </cell>
          <cell r="C558">
            <v>552</v>
          </cell>
          <cell r="D558">
            <v>2.0495433168801203</v>
          </cell>
          <cell r="E558">
            <v>1.0068464607577161</v>
          </cell>
          <cell r="F558">
            <v>166.79863291739443</v>
          </cell>
          <cell r="G558">
            <v>18.78</v>
          </cell>
          <cell r="H558">
            <v>6.8318110562670675E-4</v>
          </cell>
          <cell r="J558">
            <v>1.7357</v>
          </cell>
          <cell r="K558">
            <v>0.9814532089341248</v>
          </cell>
          <cell r="L558">
            <v>143.60056258790402</v>
          </cell>
        </row>
        <row r="559">
          <cell r="B559">
            <v>36602</v>
          </cell>
          <cell r="C559">
            <v>553</v>
          </cell>
          <cell r="D559">
            <v>2.0475372730877073</v>
          </cell>
          <cell r="E559">
            <v>1.0075343192359729</v>
          </cell>
          <cell r="F559">
            <v>166.91258659184797</v>
          </cell>
          <cell r="G559">
            <v>18.760000000000002</v>
          </cell>
          <cell r="H559">
            <v>6.8318110562670675E-4</v>
          </cell>
          <cell r="J559">
            <v>1.7406999999999999</v>
          </cell>
          <cell r="K559">
            <v>0.98428046366977651</v>
          </cell>
          <cell r="L559">
            <v>144.01423016463934</v>
          </cell>
        </row>
        <row r="560">
          <cell r="B560">
            <v>36605</v>
          </cell>
          <cell r="C560">
            <v>554</v>
          </cell>
          <cell r="D560">
            <v>2.0475372730877073</v>
          </cell>
          <cell r="E560">
            <v>1.0082219739268232</v>
          </cell>
          <cell r="F560">
            <v>167.02650650597943</v>
          </cell>
          <cell r="G560">
            <v>18.760000000000002</v>
          </cell>
          <cell r="H560">
            <v>6.8251242436279114E-4</v>
          </cell>
          <cell r="J560">
            <v>1.7387999999999999</v>
          </cell>
          <cell r="K560">
            <v>0.98320610687022891</v>
          </cell>
          <cell r="L560">
            <v>143.85703648547991</v>
          </cell>
        </row>
        <row r="561">
          <cell r="B561">
            <v>36606</v>
          </cell>
          <cell r="C561">
            <v>555</v>
          </cell>
          <cell r="D561">
            <v>2.0485403370422706</v>
          </cell>
          <cell r="E561">
            <v>1.0089100979505436</v>
          </cell>
          <cell r="F561">
            <v>167.14050417186763</v>
          </cell>
          <cell r="G561">
            <v>18.77</v>
          </cell>
          <cell r="H561">
            <v>6.8251242436256909E-4</v>
          </cell>
          <cell r="J561">
            <v>1.7381</v>
          </cell>
          <cell r="K561">
            <v>0.98281029120723773</v>
          </cell>
          <cell r="L561">
            <v>143.79912302473696</v>
          </cell>
        </row>
        <row r="562">
          <cell r="B562">
            <v>36607</v>
          </cell>
          <cell r="C562">
            <v>556</v>
          </cell>
          <cell r="D562">
            <v>2.030472302460451</v>
          </cell>
          <cell r="E562">
            <v>1.009599028961244</v>
          </cell>
          <cell r="F562">
            <v>167.2546355267842</v>
          </cell>
          <cell r="G562">
            <v>18.59</v>
          </cell>
          <cell r="H562">
            <v>6.8284677901409019E-4</v>
          </cell>
          <cell r="J562">
            <v>1.7304999999999999</v>
          </cell>
          <cell r="K562">
            <v>0.97851286400904713</v>
          </cell>
          <cell r="L562">
            <v>143.17034830809925</v>
          </cell>
        </row>
        <row r="563">
          <cell r="B563">
            <v>36608</v>
          </cell>
          <cell r="C563">
            <v>557</v>
          </cell>
          <cell r="D563">
            <v>2.0425206910879012</v>
          </cell>
          <cell r="E563">
            <v>1.0102823499162095</v>
          </cell>
          <cell r="F563">
            <v>167.3678374950826</v>
          </cell>
          <cell r="G563">
            <v>18.71</v>
          </cell>
          <cell r="H563">
            <v>6.7682410081992828E-4</v>
          </cell>
          <cell r="J563">
            <v>1.7242</v>
          </cell>
          <cell r="K563">
            <v>0.97495052304212604</v>
          </cell>
          <cell r="L563">
            <v>142.64912716141274</v>
          </cell>
        </row>
        <row r="564">
          <cell r="B564">
            <v>36609</v>
          </cell>
          <cell r="C564">
            <v>558</v>
          </cell>
          <cell r="D564">
            <v>2.0505462126172436</v>
          </cell>
          <cell r="E564">
            <v>1.0109701907840578</v>
          </cell>
          <cell r="F564">
            <v>167.48178825211806</v>
          </cell>
          <cell r="G564">
            <v>18.79</v>
          </cell>
          <cell r="H564">
            <v>6.8084023036285579E-4</v>
          </cell>
          <cell r="J564">
            <v>1.7234</v>
          </cell>
          <cell r="K564">
            <v>0.97449816228442188</v>
          </cell>
          <cell r="L564">
            <v>142.5829403491351</v>
          </cell>
        </row>
        <row r="565">
          <cell r="B565">
            <v>36612</v>
          </cell>
          <cell r="C565">
            <v>559</v>
          </cell>
          <cell r="D565">
            <v>2.0495433168801203</v>
          </cell>
          <cell r="E565">
            <v>1.0116612044826516</v>
          </cell>
          <cell r="F565">
            <v>167.59626463431232</v>
          </cell>
          <cell r="G565">
            <v>18.78</v>
          </cell>
          <cell r="H565">
            <v>6.8351540420574786E-4</v>
          </cell>
          <cell r="J565">
            <v>1.7362</v>
          </cell>
          <cell r="K565">
            <v>0.98173593440769003</v>
          </cell>
          <cell r="L565">
            <v>143.64192934557752</v>
          </cell>
        </row>
        <row r="566">
          <cell r="B566">
            <v>36613</v>
          </cell>
          <cell r="C566">
            <v>560</v>
          </cell>
          <cell r="D566">
            <v>2.0475372730877073</v>
          </cell>
          <cell r="E566">
            <v>1.0123523523028497</v>
          </cell>
          <cell r="F566">
            <v>167.71076323568408</v>
          </cell>
          <cell r="G566">
            <v>18.760000000000002</v>
          </cell>
          <cell r="H566">
            <v>6.8318110562670675E-4</v>
          </cell>
          <cell r="J566">
            <v>1.7456</v>
          </cell>
          <cell r="K566">
            <v>0.98705117331071524</v>
          </cell>
          <cell r="L566">
            <v>144.41962438983995</v>
          </cell>
        </row>
        <row r="567">
          <cell r="B567">
            <v>36614</v>
          </cell>
          <cell r="C567">
            <v>561</v>
          </cell>
          <cell r="D567">
            <v>2.0123769317439422</v>
          </cell>
          <cell r="E567">
            <v>1.013043295361129</v>
          </cell>
          <cell r="F567">
            <v>167.82522791529178</v>
          </cell>
          <cell r="G567">
            <v>18.41</v>
          </cell>
          <cell r="H567">
            <v>6.8251242436256909E-4</v>
          </cell>
          <cell r="J567">
            <v>1.7379</v>
          </cell>
          <cell r="K567">
            <v>0.98269720101781155</v>
          </cell>
          <cell r="L567">
            <v>143.78257632166753</v>
          </cell>
        </row>
        <row r="568">
          <cell r="B568">
            <v>36615</v>
          </cell>
          <cell r="C568">
            <v>562</v>
          </cell>
          <cell r="D568">
            <v>2.0093583731222164</v>
          </cell>
          <cell r="E568">
            <v>1.0137228370139433</v>
          </cell>
          <cell r="F568">
            <v>167.93780378769893</v>
          </cell>
          <cell r="G568">
            <v>18.38</v>
          </cell>
          <cell r="H568">
            <v>6.7079231058131406E-4</v>
          </cell>
          <cell r="J568">
            <v>1.7522</v>
          </cell>
          <cell r="K568">
            <v>0.99078314956177549</v>
          </cell>
          <cell r="L568">
            <v>144.9656655911306</v>
          </cell>
        </row>
        <row r="569">
          <cell r="B569">
            <v>36616</v>
          </cell>
          <cell r="C569">
            <v>563</v>
          </cell>
          <cell r="D569">
            <v>2.008352017594639</v>
          </cell>
          <cell r="E569">
            <v>1.0144018145041362</v>
          </cell>
          <cell r="F569">
            <v>168.05028619843375</v>
          </cell>
          <cell r="G569">
            <v>18.37</v>
          </cell>
          <cell r="H569">
            <v>6.697861243738501E-4</v>
          </cell>
          <cell r="J569">
            <v>1.7473000000000001</v>
          </cell>
          <cell r="K569">
            <v>0.98801243992083687</v>
          </cell>
          <cell r="L569">
            <v>144.56027136592996</v>
          </cell>
        </row>
        <row r="570">
          <cell r="B570">
            <v>36619</v>
          </cell>
          <cell r="C570">
            <v>564</v>
          </cell>
          <cell r="D570">
            <v>2.0063390524727165</v>
          </cell>
          <cell r="E570">
            <v>1.0006694506725315</v>
          </cell>
          <cell r="F570">
            <v>168.16278757554841</v>
          </cell>
          <cell r="G570">
            <v>18.350000000000001</v>
          </cell>
          <cell r="H570">
            <v>6.6945067253154633E-4</v>
          </cell>
          <cell r="J570">
            <v>1.7406999999999999</v>
          </cell>
          <cell r="K570">
            <v>0.99622274366164931</v>
          </cell>
          <cell r="L570">
            <v>144.01423016463932</v>
          </cell>
        </row>
        <row r="571">
          <cell r="B571">
            <v>36620</v>
          </cell>
          <cell r="C571">
            <v>565</v>
          </cell>
          <cell r="D571">
            <v>2.0073455773828019</v>
          </cell>
          <cell r="E571">
            <v>1.0013386780716984</v>
          </cell>
          <cell r="F571">
            <v>168.27525143151021</v>
          </cell>
          <cell r="G571">
            <v>18.36</v>
          </cell>
          <cell r="H571">
            <v>6.6877968415735012E-4</v>
          </cell>
          <cell r="J571">
            <v>1.7424999999999999</v>
          </cell>
          <cell r="K571">
            <v>0.99725290448119952</v>
          </cell>
          <cell r="L571">
            <v>144.16315049226404</v>
          </cell>
        </row>
        <row r="572">
          <cell r="B572">
            <v>36621</v>
          </cell>
          <cell r="C572">
            <v>566</v>
          </cell>
          <cell r="D572">
            <v>2.0113708301825461</v>
          </cell>
          <cell r="E572">
            <v>1.002008688993995</v>
          </cell>
          <cell r="F572">
            <v>168.38784695875822</v>
          </cell>
          <cell r="G572">
            <v>18.399999999999999</v>
          </cell>
          <cell r="H572">
            <v>6.6911519246093398E-4</v>
          </cell>
          <cell r="J572">
            <v>1.7532000000000001</v>
          </cell>
          <cell r="K572">
            <v>1.003376638241859</v>
          </cell>
          <cell r="L572">
            <v>145.04839910647769</v>
          </cell>
        </row>
        <row r="573">
          <cell r="B573">
            <v>36622</v>
          </cell>
          <cell r="C573">
            <v>567</v>
          </cell>
          <cell r="D573">
            <v>2.0123769317439422</v>
          </cell>
          <cell r="E573">
            <v>1.0026804926768722</v>
          </cell>
          <cell r="F573">
            <v>168.50074375993489</v>
          </cell>
          <cell r="G573">
            <v>18.41</v>
          </cell>
          <cell r="H573">
            <v>6.7045694339396E-4</v>
          </cell>
          <cell r="J573">
            <v>1.7423</v>
          </cell>
          <cell r="K573">
            <v>0.99713844216791625</v>
          </cell>
          <cell r="L573">
            <v>144.14660378919464</v>
          </cell>
        </row>
        <row r="574">
          <cell r="B574">
            <v>36623</v>
          </cell>
          <cell r="C574">
            <v>568</v>
          </cell>
          <cell r="D574">
            <v>2.0113708301825461</v>
          </cell>
          <cell r="E574">
            <v>1.0033530830413298</v>
          </cell>
          <cell r="F574">
            <v>168.61377276317629</v>
          </cell>
          <cell r="G574">
            <v>18.399999999999999</v>
          </cell>
          <cell r="H574">
            <v>6.7079231058131406E-4</v>
          </cell>
          <cell r="J574">
            <v>1.7439</v>
          </cell>
          <cell r="K574">
            <v>0.99805414067418319</v>
          </cell>
          <cell r="L574">
            <v>144.27897741374997</v>
          </cell>
        </row>
        <row r="575">
          <cell r="B575">
            <v>36626</v>
          </cell>
          <cell r="C575">
            <v>569</v>
          </cell>
          <cell r="D575">
            <v>2.0103646439801892</v>
          </cell>
          <cell r="E575">
            <v>1.0040257880825307</v>
          </cell>
          <cell r="F575">
            <v>168.72682103787724</v>
          </cell>
          <cell r="G575">
            <v>18.39</v>
          </cell>
          <cell r="H575">
            <v>6.7045694339418205E-4</v>
          </cell>
          <cell r="J575">
            <v>1.7386999999999999</v>
          </cell>
          <cell r="K575">
            <v>0.99507812052881606</v>
          </cell>
          <cell r="L575">
            <v>143.84876313394523</v>
          </cell>
        </row>
        <row r="576">
          <cell r="B576">
            <v>36627</v>
          </cell>
          <cell r="C576">
            <v>570</v>
          </cell>
          <cell r="D576">
            <v>2.0113708301825461</v>
          </cell>
          <cell r="E576">
            <v>1.0046986073978659</v>
          </cell>
          <cell r="F576">
            <v>168.83988851637915</v>
          </cell>
          <cell r="G576">
            <v>18.399999999999999</v>
          </cell>
          <cell r="H576">
            <v>6.701215479933964E-4</v>
          </cell>
          <cell r="J576">
            <v>1.7447999999999999</v>
          </cell>
          <cell r="K576">
            <v>0.99856922108395818</v>
          </cell>
          <cell r="L576">
            <v>144.35343757756232</v>
          </cell>
        </row>
        <row r="577">
          <cell r="B577">
            <v>36628</v>
          </cell>
          <cell r="C577">
            <v>571</v>
          </cell>
          <cell r="D577">
            <v>2.0123769317439422</v>
          </cell>
          <cell r="E577">
            <v>1.0053722145552142</v>
          </cell>
          <cell r="F577">
            <v>168.95308839195687</v>
          </cell>
          <cell r="G577">
            <v>18.41</v>
          </cell>
          <cell r="H577">
            <v>6.7045694339418205E-4</v>
          </cell>
          <cell r="J577">
            <v>1.7471000000000001</v>
          </cell>
          <cell r="K577">
            <v>0.99988553768671673</v>
          </cell>
          <cell r="L577">
            <v>144.54372466286057</v>
          </cell>
        </row>
        <row r="578">
          <cell r="B578">
            <v>36629</v>
          </cell>
          <cell r="C578">
            <v>572</v>
          </cell>
          <cell r="D578">
            <v>2.0153947287242513</v>
          </cell>
          <cell r="E578">
            <v>1.00604661050601</v>
          </cell>
          <cell r="F578">
            <v>169.06642082449918</v>
          </cell>
          <cell r="G578">
            <v>18.440000000000001</v>
          </cell>
          <cell r="H578">
            <v>6.7079231058131406E-4</v>
          </cell>
          <cell r="J578">
            <v>1.7633000000000001</v>
          </cell>
          <cell r="K578">
            <v>1.009156985062668</v>
          </cell>
          <cell r="L578">
            <v>145.88400761148304</v>
          </cell>
        </row>
        <row r="579">
          <cell r="B579">
            <v>36630</v>
          </cell>
          <cell r="C579">
            <v>573</v>
          </cell>
          <cell r="D579">
            <v>2.0194172739198546</v>
          </cell>
          <cell r="E579">
            <v>1.0067224708512315</v>
          </cell>
          <cell r="F579">
            <v>169.17999934894382</v>
          </cell>
          <cell r="G579">
            <v>18.48</v>
          </cell>
          <cell r="H579">
            <v>6.7179824290808376E-4</v>
          </cell>
          <cell r="J579">
            <v>1.7833000000000001</v>
          </cell>
          <cell r="K579">
            <v>1.020603216391003</v>
          </cell>
          <cell r="L579">
            <v>147.53867791842438</v>
          </cell>
        </row>
        <row r="580">
          <cell r="B580">
            <v>36633</v>
          </cell>
          <cell r="C580">
            <v>574</v>
          </cell>
          <cell r="D580">
            <v>2.0194172739198546</v>
          </cell>
          <cell r="E580">
            <v>1.0074001351004582</v>
          </cell>
          <cell r="F580">
            <v>169.29388101997284</v>
          </cell>
          <cell r="G580">
            <v>18.48</v>
          </cell>
          <cell r="H580">
            <v>6.731390913066182E-4</v>
          </cell>
          <cell r="J580">
            <v>1.7873000000000001</v>
          </cell>
          <cell r="K580">
            <v>1.02289246265667</v>
          </cell>
          <cell r="L580">
            <v>147.86961197981265</v>
          </cell>
        </row>
        <row r="581">
          <cell r="B581">
            <v>36634</v>
          </cell>
          <cell r="C581">
            <v>575</v>
          </cell>
          <cell r="D581">
            <v>2.0194172739198546</v>
          </cell>
          <cell r="E581">
            <v>1.0080782555119818</v>
          </cell>
          <cell r="F581">
            <v>169.4078393492064</v>
          </cell>
          <cell r="G581">
            <v>18.48</v>
          </cell>
          <cell r="H581">
            <v>6.731390913066182E-4</v>
          </cell>
          <cell r="J581">
            <v>1.7696000000000001</v>
          </cell>
          <cell r="K581">
            <v>1.0127625479310933</v>
          </cell>
          <cell r="L581">
            <v>146.40522875816956</v>
          </cell>
        </row>
        <row r="582">
          <cell r="B582">
            <v>36635</v>
          </cell>
          <cell r="C582">
            <v>576</v>
          </cell>
          <cell r="D582">
            <v>2.0143888810004729</v>
          </cell>
          <cell r="E582">
            <v>1.0087568323928631</v>
          </cell>
          <cell r="F582">
            <v>169.52187438824612</v>
          </cell>
          <cell r="G582">
            <v>18.43</v>
          </cell>
          <cell r="H582">
            <v>6.7313909130639615E-4</v>
          </cell>
          <cell r="J582">
            <v>1.7662</v>
          </cell>
          <cell r="K582">
            <v>1.0108166886052763</v>
          </cell>
          <cell r="L582">
            <v>146.12393480598953</v>
          </cell>
        </row>
        <row r="583">
          <cell r="B583">
            <v>36636</v>
          </cell>
          <cell r="C583">
            <v>577</v>
          </cell>
          <cell r="D583">
            <v>2.018411764447503</v>
          </cell>
          <cell r="E583">
            <v>1.0094341752417981</v>
          </cell>
          <cell r="F583">
            <v>169.63570204786413</v>
          </cell>
          <cell r="G583">
            <v>18.47</v>
          </cell>
          <cell r="H583">
            <v>6.7146296033349095E-4</v>
          </cell>
          <cell r="J583">
            <v>1.7784</v>
          </cell>
          <cell r="K583">
            <v>1.0177988897155608</v>
          </cell>
          <cell r="L583">
            <v>147.13328369322375</v>
          </cell>
        </row>
        <row r="584">
          <cell r="B584">
            <v>36640</v>
          </cell>
          <cell r="C584">
            <v>578</v>
          </cell>
          <cell r="D584">
            <v>2.018411764447503</v>
          </cell>
          <cell r="E584">
            <v>1.0101133265133793</v>
          </cell>
          <cell r="F584">
            <v>169.74983361342538</v>
          </cell>
          <cell r="G584">
            <v>18.47</v>
          </cell>
          <cell r="H584">
            <v>6.7280392148250101E-4</v>
          </cell>
          <cell r="J584">
            <v>1.7916000000000001</v>
          </cell>
          <cell r="K584">
            <v>1.0253534023922621</v>
          </cell>
          <cell r="L584">
            <v>148.22536609580504</v>
          </cell>
        </row>
        <row r="585">
          <cell r="B585">
            <v>36641</v>
          </cell>
          <cell r="C585">
            <v>579</v>
          </cell>
          <cell r="D585">
            <v>2.018411764447503</v>
          </cell>
          <cell r="E585">
            <v>1.0107929347205993</v>
          </cell>
          <cell r="F585">
            <v>169.86404196715151</v>
          </cell>
          <cell r="G585">
            <v>18.47</v>
          </cell>
          <cell r="H585">
            <v>6.7280392148250101E-4</v>
          </cell>
          <cell r="J585">
            <v>1.7887999999999999</v>
          </cell>
          <cell r="K585">
            <v>1.023750930006295</v>
          </cell>
          <cell r="L585">
            <v>147.99371225283323</v>
          </cell>
        </row>
        <row r="586">
          <cell r="B586">
            <v>36642</v>
          </cell>
          <cell r="C586">
            <v>580</v>
          </cell>
          <cell r="D586">
            <v>2.018411764447503</v>
          </cell>
          <cell r="E586">
            <v>1.011473000170886</v>
          </cell>
          <cell r="F586">
            <v>169.97832716070585</v>
          </cell>
          <cell r="G586">
            <v>18.47</v>
          </cell>
          <cell r="H586">
            <v>6.7280392148227897E-4</v>
          </cell>
          <cell r="J586">
            <v>1.7985</v>
          </cell>
          <cell r="K586">
            <v>1.0293023522005376</v>
          </cell>
          <cell r="L586">
            <v>148.79622735169977</v>
          </cell>
        </row>
        <row r="587">
          <cell r="B587">
            <v>36643</v>
          </cell>
          <cell r="C587">
            <v>581</v>
          </cell>
          <cell r="D587">
            <v>2.018411764447503</v>
          </cell>
          <cell r="E587">
            <v>1.0121535231718748</v>
          </cell>
          <cell r="F587">
            <v>170.09268924578663</v>
          </cell>
          <cell r="G587">
            <v>18.47</v>
          </cell>
          <cell r="H587">
            <v>6.7280392148272306E-4</v>
          </cell>
          <cell r="J587">
            <v>1.8083</v>
          </cell>
          <cell r="K587">
            <v>1.0349110055514219</v>
          </cell>
          <cell r="L587">
            <v>149.60701580210105</v>
          </cell>
        </row>
        <row r="588">
          <cell r="B588">
            <v>36644</v>
          </cell>
          <cell r="C588">
            <v>582</v>
          </cell>
          <cell r="D588">
            <v>2.018411764447503</v>
          </cell>
          <cell r="E588">
            <v>1.0128345040314071</v>
          </cell>
          <cell r="F588">
            <v>170.20712827412669</v>
          </cell>
          <cell r="G588">
            <v>18.47</v>
          </cell>
          <cell r="H588">
            <v>6.7280392148250101E-4</v>
          </cell>
          <cell r="J588">
            <v>1.8067</v>
          </cell>
          <cell r="K588">
            <v>1.0339953070451551</v>
          </cell>
          <cell r="L588">
            <v>149.47464217754575</v>
          </cell>
        </row>
        <row r="589">
          <cell r="B589">
            <v>36648</v>
          </cell>
          <cell r="C589">
            <v>583</v>
          </cell>
          <cell r="D589">
            <v>2.0204226988658203</v>
          </cell>
          <cell r="E589">
            <v>1.0006728039214825</v>
          </cell>
          <cell r="F589">
            <v>170.3216442974938</v>
          </cell>
          <cell r="G589">
            <v>18.489999999999998</v>
          </cell>
          <cell r="H589">
            <v>6.7280392148250101E-4</v>
          </cell>
          <cell r="J589">
            <v>1.8008</v>
          </cell>
          <cell r="K589">
            <v>0.99673437759450934</v>
          </cell>
          <cell r="L589">
            <v>148.98651443699805</v>
          </cell>
        </row>
        <row r="590">
          <cell r="B590">
            <v>36649</v>
          </cell>
          <cell r="C590">
            <v>584</v>
          </cell>
          <cell r="D590">
            <v>2.0204226988658203</v>
          </cell>
          <cell r="E590">
            <v>1.0013467312705426</v>
          </cell>
          <cell r="F590">
            <v>170.43635153624271</v>
          </cell>
          <cell r="G590">
            <v>18.489999999999998</v>
          </cell>
          <cell r="H590">
            <v>6.7347423295505138E-4</v>
          </cell>
          <cell r="J590">
            <v>1.8162</v>
          </cell>
          <cell r="K590">
            <v>1.0052582055681629</v>
          </cell>
          <cell r="L590">
            <v>150.26061057334289</v>
          </cell>
        </row>
        <row r="591">
          <cell r="B591">
            <v>36650</v>
          </cell>
          <cell r="C591">
            <v>585</v>
          </cell>
          <cell r="D591">
            <v>2.0224332952325508</v>
          </cell>
          <cell r="E591">
            <v>1.0020211124923073</v>
          </cell>
          <cell r="F591">
            <v>170.55113602736128</v>
          </cell>
          <cell r="G591">
            <v>18.510000000000002</v>
          </cell>
          <cell r="H591">
            <v>6.7347423295527342E-4</v>
          </cell>
          <cell r="J591">
            <v>1.8144</v>
          </cell>
          <cell r="K591">
            <v>1.0042619139868267</v>
          </cell>
          <cell r="L591">
            <v>150.11169024571817</v>
          </cell>
        </row>
        <row r="592">
          <cell r="B592">
            <v>36651</v>
          </cell>
          <cell r="C592">
            <v>586</v>
          </cell>
          <cell r="D592">
            <v>2.0224332952325508</v>
          </cell>
          <cell r="E592">
            <v>1.002696619445784</v>
          </cell>
          <cell r="F592">
            <v>170.66611212604175</v>
          </cell>
          <cell r="G592">
            <v>18.510000000000002</v>
          </cell>
          <cell r="H592">
            <v>6.7414443174418359E-4</v>
          </cell>
          <cell r="J592">
            <v>1.8118000000000001</v>
          </cell>
          <cell r="K592">
            <v>1.002822826147119</v>
          </cell>
          <cell r="L592">
            <v>149.89658310581581</v>
          </cell>
        </row>
        <row r="593">
          <cell r="B593">
            <v>36654</v>
          </cell>
          <cell r="C593">
            <v>587</v>
          </cell>
          <cell r="D593">
            <v>2.0194172739198546</v>
          </cell>
          <cell r="E593">
            <v>1.0033725817885122</v>
          </cell>
          <cell r="F593">
            <v>170.78116573521896</v>
          </cell>
          <cell r="G593">
            <v>18.48</v>
          </cell>
          <cell r="H593">
            <v>6.7414443174418359E-4</v>
          </cell>
          <cell r="J593">
            <v>1.8058000000000001</v>
          </cell>
          <cell r="K593">
            <v>0.99950185420933191</v>
          </cell>
          <cell r="L593">
            <v>149.4001820137334</v>
          </cell>
        </row>
        <row r="594">
          <cell r="B594">
            <v>36655</v>
          </cell>
          <cell r="C594">
            <v>588</v>
          </cell>
          <cell r="D594">
            <v>2.0153947287242513</v>
          </cell>
          <cell r="E594">
            <v>1.0040479910964593</v>
          </cell>
          <cell r="F594">
            <v>170.89612521393425</v>
          </cell>
          <cell r="G594">
            <v>18.440000000000001</v>
          </cell>
          <cell r="H594">
            <v>6.731390913066182E-4</v>
          </cell>
          <cell r="J594">
            <v>1.8079000000000001</v>
          </cell>
          <cell r="K594">
            <v>1.0006641943875574</v>
          </cell>
          <cell r="L594">
            <v>149.57392239596226</v>
          </cell>
        </row>
        <row r="595">
          <cell r="B595">
            <v>36656</v>
          </cell>
          <cell r="C595">
            <v>589</v>
          </cell>
          <cell r="D595">
            <v>2.0153947287242513</v>
          </cell>
          <cell r="E595">
            <v>1.0047225087726732</v>
          </cell>
          <cell r="F595">
            <v>171.01093293057278</v>
          </cell>
          <cell r="G595">
            <v>18.440000000000001</v>
          </cell>
          <cell r="H595">
            <v>6.7179824290808376E-4</v>
          </cell>
          <cell r="J595">
            <v>1.8169</v>
          </cell>
          <cell r="K595">
            <v>1.0056456522942381</v>
          </cell>
          <cell r="L595">
            <v>150.31852403408587</v>
          </cell>
        </row>
        <row r="596">
          <cell r="B596">
            <v>36657</v>
          </cell>
          <cell r="C596">
            <v>590</v>
          </cell>
          <cell r="D596">
            <v>2.0153947287242513</v>
          </cell>
          <cell r="E596">
            <v>1.0053974795886769</v>
          </cell>
          <cell r="F596">
            <v>171.12581777483359</v>
          </cell>
          <cell r="G596">
            <v>18.440000000000001</v>
          </cell>
          <cell r="H596">
            <v>6.7179824290808376E-4</v>
          </cell>
          <cell r="J596">
            <v>1.8162</v>
          </cell>
          <cell r="K596">
            <v>1.0052582055681629</v>
          </cell>
          <cell r="L596">
            <v>150.26061057334292</v>
          </cell>
        </row>
        <row r="597">
          <cell r="B597">
            <v>36658</v>
          </cell>
          <cell r="C597">
            <v>591</v>
          </cell>
          <cell r="D597">
            <v>2.0133829486790322</v>
          </cell>
          <cell r="E597">
            <v>1.0060729038488887</v>
          </cell>
          <cell r="F597">
            <v>171.24077979853092</v>
          </cell>
          <cell r="G597">
            <v>18.420000000000002</v>
          </cell>
          <cell r="H597">
            <v>6.7179824290808376E-4</v>
          </cell>
          <cell r="J597">
            <v>1.8266</v>
          </cell>
          <cell r="K597">
            <v>1.0110145569269939</v>
          </cell>
          <cell r="L597">
            <v>151.1210391329524</v>
          </cell>
        </row>
        <row r="598">
          <cell r="B598">
            <v>36661</v>
          </cell>
          <cell r="C598">
            <v>592</v>
          </cell>
          <cell r="D598">
            <v>2.0133829486790322</v>
          </cell>
          <cell r="E598">
            <v>1.0067481071921345</v>
          </cell>
          <cell r="F598">
            <v>171.35570422058589</v>
          </cell>
          <cell r="G598">
            <v>18.420000000000002</v>
          </cell>
          <cell r="H598">
            <v>6.7112764955967741E-4</v>
          </cell>
          <cell r="J598">
            <v>1.8382000000000001</v>
          </cell>
          <cell r="K598">
            <v>1.0174351026733823</v>
          </cell>
          <cell r="L598">
            <v>152.08074791097837</v>
          </cell>
        </row>
        <row r="599">
          <cell r="B599">
            <v>36662</v>
          </cell>
          <cell r="C599">
            <v>593</v>
          </cell>
          <cell r="D599">
            <v>2.0133829486790322</v>
          </cell>
          <cell r="E599">
            <v>1.007423763683013</v>
          </cell>
          <cell r="F599">
            <v>171.47070577159812</v>
          </cell>
          <cell r="G599">
            <v>18.420000000000002</v>
          </cell>
          <cell r="H599">
            <v>6.7112764955989945E-4</v>
          </cell>
          <cell r="J599">
            <v>1.8198000000000001</v>
          </cell>
          <cell r="K599">
            <v>1.0072507887308351</v>
          </cell>
          <cell r="L599">
            <v>150.55845122859233</v>
          </cell>
        </row>
        <row r="600">
          <cell r="B600">
            <v>36663</v>
          </cell>
          <cell r="C600">
            <v>594</v>
          </cell>
          <cell r="D600">
            <v>2.0123769317439422</v>
          </cell>
          <cell r="E600">
            <v>1.0080998736256441</v>
          </cell>
          <cell r="F600">
            <v>171.58578450333096</v>
          </cell>
          <cell r="G600">
            <v>18.41</v>
          </cell>
          <cell r="H600">
            <v>6.7112764955967741E-4</v>
          </cell>
          <cell r="J600">
            <v>1.8291999999999999</v>
          </cell>
          <cell r="K600">
            <v>1.0124536447667016</v>
          </cell>
          <cell r="L600">
            <v>151.33614627285476</v>
          </cell>
        </row>
        <row r="601">
          <cell r="B601">
            <v>36664</v>
          </cell>
          <cell r="C601">
            <v>595</v>
          </cell>
          <cell r="D601">
            <v>2.0123769317439422</v>
          </cell>
          <cell r="E601">
            <v>1.0087760992691701</v>
          </cell>
          <cell r="F601">
            <v>171.70088292818085</v>
          </cell>
          <cell r="G601">
            <v>18.41</v>
          </cell>
          <cell r="H601">
            <v>6.7079231058131406E-4</v>
          </cell>
          <cell r="J601">
            <v>1.8305</v>
          </cell>
          <cell r="K601">
            <v>1.0131731886865556</v>
          </cell>
          <cell r="L601">
            <v>151.44369984280598</v>
          </cell>
        </row>
        <row r="602">
          <cell r="B602">
            <v>36665</v>
          </cell>
          <cell r="C602">
            <v>596</v>
          </cell>
          <cell r="D602">
            <v>2.0123769317439422</v>
          </cell>
          <cell r="E602">
            <v>1.0094527785196581</v>
          </cell>
          <cell r="F602">
            <v>171.8160585601691</v>
          </cell>
          <cell r="G602">
            <v>18.41</v>
          </cell>
          <cell r="H602">
            <v>6.7079231058131406E-4</v>
          </cell>
          <cell r="J602">
            <v>1.8453999999999999</v>
          </cell>
          <cell r="K602">
            <v>1.0214202689987268</v>
          </cell>
          <cell r="L602">
            <v>152.67642922147726</v>
          </cell>
        </row>
        <row r="603">
          <cell r="B603">
            <v>36668</v>
          </cell>
          <cell r="C603">
            <v>597</v>
          </cell>
          <cell r="D603">
            <v>2.0123769317439422</v>
          </cell>
          <cell r="E603">
            <v>1.010129911681384</v>
          </cell>
          <cell r="F603">
            <v>171.93131145108566</v>
          </cell>
          <cell r="G603">
            <v>18.41</v>
          </cell>
          <cell r="H603">
            <v>6.7079231058131406E-4</v>
          </cell>
          <cell r="J603">
            <v>1.8468</v>
          </cell>
          <cell r="K603">
            <v>1.0221951624508772</v>
          </cell>
          <cell r="L603">
            <v>152.79225614296317</v>
          </cell>
        </row>
        <row r="604">
          <cell r="B604">
            <v>36669</v>
          </cell>
          <cell r="C604">
            <v>598</v>
          </cell>
          <cell r="D604">
            <v>2.0123769317439422</v>
          </cell>
          <cell r="E604">
            <v>1.0108074990588281</v>
          </cell>
          <cell r="F604">
            <v>172.04664165275523</v>
          </cell>
          <cell r="G604">
            <v>18.41</v>
          </cell>
          <cell r="H604">
            <v>6.7079231058131406E-4</v>
          </cell>
          <cell r="J604">
            <v>1.8536999999999999</v>
          </cell>
          <cell r="K604">
            <v>1.0260142801793324</v>
          </cell>
          <cell r="L604">
            <v>153.36311739885792</v>
          </cell>
        </row>
        <row r="605">
          <cell r="B605">
            <v>36670</v>
          </cell>
          <cell r="C605">
            <v>599</v>
          </cell>
          <cell r="D605">
            <v>2.0133829486790322</v>
          </cell>
          <cell r="E605">
            <v>1.0114855409566745</v>
          </cell>
          <cell r="F605">
            <v>172.16204921703724</v>
          </cell>
          <cell r="G605">
            <v>18.420000000000002</v>
          </cell>
          <cell r="H605">
            <v>6.7079231058131406E-4</v>
          </cell>
          <cell r="J605">
            <v>1.8536999999999999</v>
          </cell>
          <cell r="K605">
            <v>1.0260142801793324</v>
          </cell>
          <cell r="L605">
            <v>153.36311739885792</v>
          </cell>
        </row>
        <row r="606">
          <cell r="B606">
            <v>36671</v>
          </cell>
          <cell r="C606">
            <v>600</v>
          </cell>
          <cell r="D606">
            <v>2.0133829486790322</v>
          </cell>
          <cell r="E606">
            <v>1.0121643768703403</v>
          </cell>
          <cell r="F606">
            <v>172.27759192847165</v>
          </cell>
          <cell r="G606">
            <v>18.420000000000002</v>
          </cell>
          <cell r="H606">
            <v>6.7112764955967741E-4</v>
          </cell>
          <cell r="J606">
            <v>1.8391999999999999</v>
          </cell>
          <cell r="K606">
            <v>1.0179885979963468</v>
          </cell>
          <cell r="L606">
            <v>152.16348142632543</v>
          </cell>
        </row>
        <row r="607">
          <cell r="B607">
            <v>36672</v>
          </cell>
          <cell r="C607">
            <v>601</v>
          </cell>
          <cell r="D607">
            <v>2.0143888810004729</v>
          </cell>
          <cell r="E607">
            <v>1.0128436683695574</v>
          </cell>
          <cell r="F607">
            <v>172.39321218381443</v>
          </cell>
          <cell r="G607">
            <v>18.43</v>
          </cell>
          <cell r="H607">
            <v>6.7112764955989945E-4</v>
          </cell>
          <cell r="J607">
            <v>1.8454999999999999</v>
          </cell>
          <cell r="K607">
            <v>1.0214756185310232</v>
          </cell>
          <cell r="L607">
            <v>152.68470257301195</v>
          </cell>
        </row>
        <row r="608">
          <cell r="B608">
            <v>36675</v>
          </cell>
          <cell r="C608">
            <v>602</v>
          </cell>
          <cell r="D608">
            <v>2.0133829486790322</v>
          </cell>
          <cell r="E608">
            <v>1.0135237553774759</v>
          </cell>
          <cell r="F608">
            <v>172.50896784040876</v>
          </cell>
          <cell r="G608">
            <v>18.420000000000002</v>
          </cell>
          <cell r="H608">
            <v>6.7146296033349095E-4</v>
          </cell>
          <cell r="J608">
            <v>1.8388</v>
          </cell>
          <cell r="K608">
            <v>1.0177671998671609</v>
          </cell>
          <cell r="L608">
            <v>152.13038802018659</v>
          </cell>
        </row>
        <row r="609">
          <cell r="B609">
            <v>36676</v>
          </cell>
          <cell r="C609">
            <v>603</v>
          </cell>
          <cell r="D609">
            <v>2.0113708301825461</v>
          </cell>
          <cell r="E609">
            <v>1.0142039591931953</v>
          </cell>
          <cell r="F609">
            <v>172.62474337852348</v>
          </cell>
          <cell r="G609">
            <v>18.399999999999999</v>
          </cell>
          <cell r="H609">
            <v>6.7112764955967741E-4</v>
          </cell>
          <cell r="J609">
            <v>1.8305</v>
          </cell>
          <cell r="K609">
            <v>1.0131731886865554</v>
          </cell>
          <cell r="L609">
            <v>151.44369984280593</v>
          </cell>
        </row>
        <row r="610">
          <cell r="B610">
            <v>36677</v>
          </cell>
          <cell r="C610">
            <v>604</v>
          </cell>
          <cell r="D610">
            <v>2.0103646439801892</v>
          </cell>
          <cell r="E610">
            <v>1.0148839392796543</v>
          </cell>
          <cell r="F610">
            <v>172.74048083632326</v>
          </cell>
          <cell r="G610">
            <v>18.39</v>
          </cell>
          <cell r="H610">
            <v>6.7045694339418205E-4</v>
          </cell>
          <cell r="J610">
            <v>1.8266</v>
          </cell>
          <cell r="K610">
            <v>1.0110145569269937</v>
          </cell>
          <cell r="L610">
            <v>151.12103913295238</v>
          </cell>
        </row>
        <row r="611">
          <cell r="B611">
            <v>36678</v>
          </cell>
          <cell r="C611">
            <v>605</v>
          </cell>
          <cell r="D611">
            <v>2.0093583731222164</v>
          </cell>
          <cell r="E611">
            <v>1.0006701215479934</v>
          </cell>
          <cell r="F611">
            <v>172.85623795474243</v>
          </cell>
          <cell r="G611">
            <v>18.38</v>
          </cell>
          <cell r="H611">
            <v>6.701215479933964E-4</v>
          </cell>
          <cell r="J611">
            <v>1.8202</v>
          </cell>
          <cell r="K611">
            <v>0.99649622248987191</v>
          </cell>
          <cell r="L611">
            <v>150.59154463473115</v>
          </cell>
        </row>
        <row r="612">
          <cell r="B612">
            <v>36679</v>
          </cell>
          <cell r="C612">
            <v>606</v>
          </cell>
          <cell r="D612">
            <v>2.008352017594639</v>
          </cell>
          <cell r="E612">
            <v>1.0013403565104819</v>
          </cell>
          <cell r="F612">
            <v>172.97201466443599</v>
          </cell>
          <cell r="G612">
            <v>18.37</v>
          </cell>
          <cell r="H612">
            <v>6.697861243738501E-4</v>
          </cell>
          <cell r="J612">
            <v>1.8104</v>
          </cell>
          <cell r="K612">
            <v>0.99113106317748823</v>
          </cell>
          <cell r="L612">
            <v>149.7807561843299</v>
          </cell>
        </row>
        <row r="613">
          <cell r="B613">
            <v>36682</v>
          </cell>
          <cell r="C613">
            <v>607</v>
          </cell>
          <cell r="D613">
            <v>2.0063390524727165</v>
          </cell>
          <cell r="E613">
            <v>1.0020107044855808</v>
          </cell>
          <cell r="F613">
            <v>173.08781089598222</v>
          </cell>
          <cell r="G613">
            <v>18.350000000000001</v>
          </cell>
          <cell r="H613">
            <v>6.6945067253154633E-4</v>
          </cell>
          <cell r="J613">
            <v>1.7932999999999999</v>
          </cell>
          <cell r="K613">
            <v>0.98176940764261467</v>
          </cell>
          <cell r="L613">
            <v>148.36601307189505</v>
          </cell>
        </row>
        <row r="614">
          <cell r="B614">
            <v>36683</v>
          </cell>
          <cell r="C614">
            <v>608</v>
          </cell>
          <cell r="D614">
            <v>2.003318969410417</v>
          </cell>
          <cell r="E614">
            <v>1.0026808288880491</v>
          </cell>
          <cell r="F614">
            <v>173.20356850748473</v>
          </cell>
          <cell r="G614">
            <v>18.32</v>
          </cell>
          <cell r="H614">
            <v>6.6877968415735012E-4</v>
          </cell>
          <cell r="J614">
            <v>1.7899</v>
          </cell>
          <cell r="K614">
            <v>0.97990802584035919</v>
          </cell>
          <cell r="L614">
            <v>148.08471911971503</v>
          </cell>
        </row>
        <row r="615">
          <cell r="B615">
            <v>36684</v>
          </cell>
          <cell r="C615">
            <v>609</v>
          </cell>
          <cell r="D615">
            <v>1.9992910053514557</v>
          </cell>
          <cell r="E615">
            <v>1.0033503920629743</v>
          </cell>
          <cell r="F615">
            <v>173.3192291722716</v>
          </cell>
          <cell r="G615">
            <v>18.28</v>
          </cell>
          <cell r="H615">
            <v>6.6777298980347233E-4</v>
          </cell>
          <cell r="J615">
            <v>1.8036000000000001</v>
          </cell>
          <cell r="K615">
            <v>0.98740829957297716</v>
          </cell>
          <cell r="L615">
            <v>149.21816827996986</v>
          </cell>
        </row>
        <row r="616">
          <cell r="B616">
            <v>36685</v>
          </cell>
          <cell r="C616">
            <v>610</v>
          </cell>
          <cell r="D616">
            <v>1.9972765145033211</v>
          </cell>
          <cell r="E616">
            <v>1.0040190552009967</v>
          </cell>
          <cell r="F616">
            <v>173.43473436425111</v>
          </cell>
          <cell r="G616">
            <v>18.260000000000002</v>
          </cell>
          <cell r="H616">
            <v>6.6643033511715188E-4</v>
          </cell>
          <cell r="J616">
            <v>1.7948</v>
          </cell>
          <cell r="K616">
            <v>0.98259060549655097</v>
          </cell>
          <cell r="L616">
            <v>148.49011334491567</v>
          </cell>
        </row>
        <row r="617">
          <cell r="B617">
            <v>36686</v>
          </cell>
          <cell r="C617">
            <v>611</v>
          </cell>
          <cell r="D617">
            <v>1.9972765145033211</v>
          </cell>
          <cell r="E617">
            <v>1.0046874897606857</v>
          </cell>
          <cell r="F617">
            <v>173.5502000714994</v>
          </cell>
          <cell r="G617">
            <v>18.260000000000002</v>
          </cell>
          <cell r="H617">
            <v>6.657588381677737E-4</v>
          </cell>
          <cell r="J617">
            <v>1.7999000000000001</v>
          </cell>
          <cell r="K617">
            <v>0.98538267819993441</v>
          </cell>
          <cell r="L617">
            <v>148.91205427318573</v>
          </cell>
        </row>
        <row r="618">
          <cell r="B618">
            <v>36689</v>
          </cell>
          <cell r="C618">
            <v>612</v>
          </cell>
          <cell r="D618">
            <v>1.9962691418240475</v>
          </cell>
          <cell r="E618">
            <v>1.0053563693365903</v>
          </cell>
          <cell r="F618">
            <v>173.66574265106277</v>
          </cell>
          <cell r="G618">
            <v>18.25</v>
          </cell>
          <cell r="H618">
            <v>6.657588381677737E-4</v>
          </cell>
          <cell r="J618">
            <v>1.804</v>
          </cell>
          <cell r="K618">
            <v>0.98762728566736013</v>
          </cell>
          <cell r="L618">
            <v>149.25126168610868</v>
          </cell>
        </row>
        <row r="619">
          <cell r="B619">
            <v>36690</v>
          </cell>
          <cell r="C619">
            <v>613</v>
          </cell>
          <cell r="D619">
            <v>1.995261684289984</v>
          </cell>
          <cell r="E619">
            <v>1.0060253566354713</v>
          </cell>
          <cell r="F619">
            <v>173.78130383874486</v>
          </cell>
          <cell r="G619">
            <v>18.239999999999998</v>
          </cell>
          <cell r="H619">
            <v>6.6542304727468249E-4</v>
          </cell>
          <cell r="J619">
            <v>1.81</v>
          </cell>
          <cell r="K619">
            <v>0.99091207708310536</v>
          </cell>
          <cell r="L619">
            <v>149.74766277819108</v>
          </cell>
        </row>
        <row r="620">
          <cell r="B620">
            <v>36691</v>
          </cell>
          <cell r="C620">
            <v>614</v>
          </cell>
          <cell r="D620">
            <v>1.9942541418858095</v>
          </cell>
          <cell r="E620">
            <v>1.006694451251311</v>
          </cell>
          <cell r="F620">
            <v>173.89688356441002</v>
          </cell>
          <cell r="G620">
            <v>18.23</v>
          </cell>
          <cell r="H620">
            <v>6.6508722809688336E-4</v>
          </cell>
          <cell r="J620">
            <v>1.8107</v>
          </cell>
          <cell r="K620">
            <v>0.9912953027482756</v>
          </cell>
          <cell r="L620">
            <v>149.80557623893404</v>
          </cell>
        </row>
        <row r="621">
          <cell r="B621">
            <v>36692</v>
          </cell>
          <cell r="C621">
            <v>615</v>
          </cell>
          <cell r="D621">
            <v>1.995261684289984</v>
          </cell>
          <cell r="E621">
            <v>1.0073636527776515</v>
          </cell>
          <cell r="F621">
            <v>174.01248175784647</v>
          </cell>
          <cell r="G621">
            <v>18.239999999999998</v>
          </cell>
          <cell r="H621">
            <v>6.6475138062860317E-4</v>
          </cell>
          <cell r="J621">
            <v>1.8079000000000001</v>
          </cell>
          <cell r="K621">
            <v>0.98976240008759453</v>
          </cell>
          <cell r="L621">
            <v>149.57392239596226</v>
          </cell>
        </row>
        <row r="622">
          <cell r="B622">
            <v>36693</v>
          </cell>
          <cell r="C622">
            <v>616</v>
          </cell>
          <cell r="D622">
            <v>1.9962691418240475</v>
          </cell>
          <cell r="E622">
            <v>1.0080336374771628</v>
          </cell>
          <cell r="F622">
            <v>174.12821523699304</v>
          </cell>
          <cell r="G622">
            <v>18.25</v>
          </cell>
          <cell r="H622">
            <v>6.6508722809688336E-4</v>
          </cell>
          <cell r="J622">
            <v>1.8072999999999999</v>
          </cell>
          <cell r="K622">
            <v>0.9894339209460199</v>
          </cell>
          <cell r="L622">
            <v>149.52428228675399</v>
          </cell>
        </row>
        <row r="623">
          <cell r="B623">
            <v>36696</v>
          </cell>
          <cell r="C623">
            <v>617</v>
          </cell>
          <cell r="D623">
            <v>1.995261684289984</v>
          </cell>
          <cell r="E623">
            <v>1.0087044062919683</v>
          </cell>
          <cell r="F623">
            <v>174.24408416459258</v>
          </cell>
          <cell r="G623">
            <v>18.239999999999998</v>
          </cell>
          <cell r="H623">
            <v>6.6542304727490453E-4</v>
          </cell>
          <cell r="J623">
            <v>1.8029999999999999</v>
          </cell>
          <cell r="K623">
            <v>0.98707982043140252</v>
          </cell>
          <cell r="L623">
            <v>149.16852817076159</v>
          </cell>
        </row>
        <row r="624">
          <cell r="B624">
            <v>36697</v>
          </cell>
          <cell r="C624">
            <v>618</v>
          </cell>
          <cell r="D624">
            <v>1.9861907456131256</v>
          </cell>
          <cell r="E624">
            <v>1.0093752827095179</v>
          </cell>
          <cell r="F624">
            <v>174.35997167954184</v>
          </cell>
          <cell r="G624">
            <v>18.149999999999999</v>
          </cell>
          <cell r="H624">
            <v>6.6508722809666132E-4</v>
          </cell>
          <cell r="J624">
            <v>1.7990999999999999</v>
          </cell>
          <cell r="K624">
            <v>0.98494470601116824</v>
          </cell>
          <cell r="L624">
            <v>148.84586746090804</v>
          </cell>
        </row>
        <row r="625">
          <cell r="B625">
            <v>36698</v>
          </cell>
          <cell r="C625">
            <v>619</v>
          </cell>
          <cell r="D625">
            <v>1.9133744956407739</v>
          </cell>
          <cell r="E625">
            <v>1.0100435533246408</v>
          </cell>
          <cell r="F625">
            <v>174.47540906692697</v>
          </cell>
          <cell r="G625">
            <v>17.43</v>
          </cell>
          <cell r="H625">
            <v>6.6206358187126391E-4</v>
          </cell>
          <cell r="J625">
            <v>1.8121</v>
          </cell>
          <cell r="K625">
            <v>0.99206175407861608</v>
          </cell>
          <cell r="L625">
            <v>149.92140316041991</v>
          </cell>
        </row>
        <row r="626">
          <cell r="B626">
            <v>36700</v>
          </cell>
          <cell r="C626">
            <v>620</v>
          </cell>
          <cell r="D626">
            <v>1.9103308431214217</v>
          </cell>
          <cell r="E626">
            <v>1.0106877505161134</v>
          </cell>
          <cell r="F626">
            <v>174.58668799953537</v>
          </cell>
          <cell r="G626">
            <v>17.399999999999999</v>
          </cell>
          <cell r="H626">
            <v>6.3779149854692463E-4</v>
          </cell>
          <cell r="J626">
            <v>1.8203</v>
          </cell>
          <cell r="K626">
            <v>0.99655096901346774</v>
          </cell>
          <cell r="L626">
            <v>150.59981798626586</v>
          </cell>
        </row>
        <row r="627">
          <cell r="B627">
            <v>36703</v>
          </cell>
          <cell r="C627">
            <v>621</v>
          </cell>
          <cell r="D627">
            <v>1.9052563670001188</v>
          </cell>
          <cell r="E627">
            <v>1.011331333176972</v>
          </cell>
          <cell r="F627">
            <v>174.69786077783002</v>
          </cell>
          <cell r="G627">
            <v>17.350000000000001</v>
          </cell>
          <cell r="H627">
            <v>6.3677694770714055E-4</v>
          </cell>
          <cell r="J627">
            <v>1.8282</v>
          </cell>
          <cell r="K627">
            <v>1.0008759443775321</v>
          </cell>
          <cell r="L627">
            <v>151.2534127575077</v>
          </cell>
        </row>
        <row r="628">
          <cell r="B628">
            <v>36704</v>
          </cell>
          <cell r="C628">
            <v>622</v>
          </cell>
          <cell r="D628">
            <v>1.9022106475301559</v>
          </cell>
          <cell r="E628">
            <v>1.0119736149975327</v>
          </cell>
          <cell r="F628">
            <v>174.80880884834608</v>
          </cell>
          <cell r="G628">
            <v>17.32</v>
          </cell>
          <cell r="H628">
            <v>6.3508545566648422E-4</v>
          </cell>
          <cell r="J628">
            <v>1.8234999999999999</v>
          </cell>
          <cell r="K628">
            <v>0.99830285776853178</v>
          </cell>
          <cell r="L628">
            <v>150.86456523537649</v>
          </cell>
        </row>
        <row r="629">
          <cell r="B629">
            <v>36705</v>
          </cell>
          <cell r="C629">
            <v>623</v>
          </cell>
          <cell r="D629">
            <v>1.8890035595695576</v>
          </cell>
          <cell r="E629">
            <v>1.012615277326022</v>
          </cell>
          <cell r="F629">
            <v>174.91964990750387</v>
          </cell>
          <cell r="G629">
            <v>17.190000000000001</v>
          </cell>
          <cell r="H629">
            <v>6.340702158433853E-4</v>
          </cell>
          <cell r="J629">
            <v>1.8194999999999999</v>
          </cell>
          <cell r="K629">
            <v>0.99611299682470167</v>
          </cell>
          <cell r="L629">
            <v>150.53363117398823</v>
          </cell>
        </row>
        <row r="630">
          <cell r="B630">
            <v>36706</v>
          </cell>
          <cell r="C630">
            <v>624</v>
          </cell>
          <cell r="D630">
            <v>1.8930688325438094</v>
          </cell>
          <cell r="E630">
            <v>1.013252888613803</v>
          </cell>
          <cell r="F630">
            <v>175.02979118794184</v>
          </cell>
          <cell r="G630">
            <v>17.23</v>
          </cell>
          <cell r="H630">
            <v>6.2966785318985252E-4</v>
          </cell>
          <cell r="J630">
            <v>1.8171999999999999</v>
          </cell>
          <cell r="K630">
            <v>0.99485382678199941</v>
          </cell>
          <cell r="L630">
            <v>150.34334408868997</v>
          </cell>
        </row>
        <row r="631">
          <cell r="B631">
            <v>36707</v>
          </cell>
          <cell r="C631">
            <v>625</v>
          </cell>
          <cell r="D631">
            <v>1.8910363687865139</v>
          </cell>
          <cell r="E631">
            <v>1.0138922744347763</v>
          </cell>
          <cell r="F631">
            <v>175.14023900209668</v>
          </cell>
          <cell r="G631">
            <v>17.21</v>
          </cell>
          <cell r="H631">
            <v>6.3102294418126981E-4</v>
          </cell>
          <cell r="J631">
            <v>1.8</v>
          </cell>
          <cell r="K631">
            <v>0.98543742472353013</v>
          </cell>
          <cell r="L631">
            <v>148.92032762472044</v>
          </cell>
        </row>
        <row r="632">
          <cell r="B632">
            <v>36710</v>
          </cell>
          <cell r="C632">
            <v>626</v>
          </cell>
          <cell r="D632">
            <v>1.8869704047743685</v>
          </cell>
          <cell r="E632">
            <v>1.0006303454562622</v>
          </cell>
          <cell r="F632">
            <v>175.25063785596032</v>
          </cell>
          <cell r="G632">
            <v>17.170000000000002</v>
          </cell>
          <cell r="H632">
            <v>6.3034545626217131E-4</v>
          </cell>
          <cell r="J632">
            <v>1.8080000000000001</v>
          </cell>
          <cell r="K632">
            <v>1.0044444444444445</v>
          </cell>
          <cell r="L632">
            <v>149.582195747497</v>
          </cell>
        </row>
        <row r="633">
          <cell r="B633">
            <v>36711</v>
          </cell>
          <cell r="C633">
            <v>627</v>
          </cell>
          <cell r="D633">
            <v>1.8879870253767361</v>
          </cell>
          <cell r="E633">
            <v>1.0012597320722605</v>
          </cell>
          <cell r="F633">
            <v>175.36086877831099</v>
          </cell>
          <cell r="G633">
            <v>17.18</v>
          </cell>
          <cell r="H633">
            <v>6.289901349247895E-4</v>
          </cell>
          <cell r="J633">
            <v>1.8121</v>
          </cell>
          <cell r="K633">
            <v>1.0067222222222223</v>
          </cell>
          <cell r="L633">
            <v>149.92140316041997</v>
          </cell>
        </row>
        <row r="634">
          <cell r="B634">
            <v>36712</v>
          </cell>
          <cell r="C634">
            <v>628</v>
          </cell>
          <cell r="D634">
            <v>1.8900200073681539</v>
          </cell>
          <cell r="E634">
            <v>1.0018898538666554</v>
          </cell>
          <cell r="F634">
            <v>175.47122845998175</v>
          </cell>
          <cell r="G634">
            <v>17.2</v>
          </cell>
          <cell r="H634">
            <v>6.2932900845891204E-4</v>
          </cell>
          <cell r="J634">
            <v>1.8047</v>
          </cell>
          <cell r="K634">
            <v>1.0026111111111111</v>
          </cell>
          <cell r="L634">
            <v>149.30917514685166</v>
          </cell>
        </row>
        <row r="635">
          <cell r="B635">
            <v>36713</v>
          </cell>
          <cell r="C635">
            <v>629</v>
          </cell>
          <cell r="D635">
            <v>1.8920526438406249</v>
          </cell>
          <cell r="E635">
            <v>1.0025210511563178</v>
          </cell>
          <cell r="F635">
            <v>175.5817765041507</v>
          </cell>
          <cell r="G635">
            <v>17.22</v>
          </cell>
          <cell r="H635">
            <v>6.3000666912271797E-4</v>
          </cell>
          <cell r="J635">
            <v>1.7969999999999999</v>
          </cell>
          <cell r="K635">
            <v>0.99833333333333329</v>
          </cell>
          <cell r="L635">
            <v>148.67212707867924</v>
          </cell>
        </row>
        <row r="636">
          <cell r="B636">
            <v>36714</v>
          </cell>
          <cell r="C636">
            <v>630</v>
          </cell>
          <cell r="D636">
            <v>1.8890035595695576</v>
          </cell>
          <cell r="E636">
            <v>1.0031533253581</v>
          </cell>
          <cell r="F636">
            <v>175.69251315896568</v>
          </cell>
          <cell r="G636">
            <v>17.190000000000001</v>
          </cell>
          <cell r="H636">
            <v>6.3068421461354163E-4</v>
          </cell>
          <cell r="J636">
            <v>1.7971999999999999</v>
          </cell>
          <cell r="K636">
            <v>0.99844444444444436</v>
          </cell>
          <cell r="L636">
            <v>148.68867378174866</v>
          </cell>
        </row>
        <row r="637">
          <cell r="B637">
            <v>36717</v>
          </cell>
          <cell r="C637">
            <v>631</v>
          </cell>
          <cell r="D637">
            <v>1.8635642480695491</v>
          </cell>
          <cell r="E637">
            <v>1.0037849787588984</v>
          </cell>
          <cell r="F637">
            <v>175.80314108654801</v>
          </cell>
          <cell r="G637">
            <v>16.940000000000001</v>
          </cell>
          <cell r="H637">
            <v>6.2966785318985252E-4</v>
          </cell>
          <cell r="J637">
            <v>1.8006</v>
          </cell>
          <cell r="K637">
            <v>1.0003333333333333</v>
          </cell>
          <cell r="L637">
            <v>148.96996773392868</v>
          </cell>
        </row>
        <row r="638">
          <cell r="B638">
            <v>36718</v>
          </cell>
          <cell r="C638">
            <v>632</v>
          </cell>
          <cell r="D638">
            <v>1.8594889319449859</v>
          </cell>
          <cell r="E638">
            <v>1.0044085180252864</v>
          </cell>
          <cell r="F638">
            <v>175.91234790269039</v>
          </cell>
          <cell r="G638">
            <v>16.899999999999999</v>
          </cell>
          <cell r="H638">
            <v>6.2118808268962766E-4</v>
          </cell>
          <cell r="J638">
            <v>1.7971999999999999</v>
          </cell>
          <cell r="K638">
            <v>0.99844444444444436</v>
          </cell>
          <cell r="L638">
            <v>148.68867378174866</v>
          </cell>
        </row>
        <row r="639">
          <cell r="B639">
            <v>36719</v>
          </cell>
          <cell r="C639">
            <v>633</v>
          </cell>
          <cell r="D639">
            <v>1.8584698858941096</v>
          </cell>
          <cell r="E639">
            <v>1.0050310801994262</v>
          </cell>
          <cell r="F639">
            <v>176.02138359066288</v>
          </cell>
          <cell r="G639">
            <v>16.89</v>
          </cell>
          <cell r="H639">
            <v>6.1982964398166196E-4</v>
          </cell>
          <cell r="J639">
            <v>1.8033999999999999</v>
          </cell>
          <cell r="K639">
            <v>1.0018888888888888</v>
          </cell>
          <cell r="L639">
            <v>149.20162157690046</v>
          </cell>
        </row>
        <row r="640">
          <cell r="B640">
            <v>36720</v>
          </cell>
          <cell r="C640">
            <v>634</v>
          </cell>
          <cell r="D640">
            <v>1.857450753005363</v>
          </cell>
          <cell r="E640">
            <v>1.0056536868650723</v>
          </cell>
          <cell r="F640">
            <v>176.13042707088843</v>
          </cell>
          <cell r="G640">
            <v>16.88</v>
          </cell>
          <cell r="H640">
            <v>6.1948996196470318E-4</v>
          </cell>
          <cell r="J640">
            <v>1.8104</v>
          </cell>
          <cell r="K640">
            <v>1.0057777777777777</v>
          </cell>
          <cell r="L640">
            <v>149.78075618432993</v>
          </cell>
        </row>
        <row r="641">
          <cell r="B641">
            <v>36721</v>
          </cell>
          <cell r="C641">
            <v>635</v>
          </cell>
          <cell r="D641">
            <v>1.8584698858941096</v>
          </cell>
          <cell r="E641">
            <v>1.0062763375977157</v>
          </cell>
          <cell r="F641">
            <v>176.23947826901843</v>
          </cell>
          <cell r="G641">
            <v>16.89</v>
          </cell>
          <cell r="H641">
            <v>6.1915025100178767E-4</v>
          </cell>
          <cell r="J641">
            <v>1.8106</v>
          </cell>
          <cell r="K641">
            <v>1.0058888888888888</v>
          </cell>
          <cell r="L641">
            <v>149.79730288739935</v>
          </cell>
        </row>
        <row r="642">
          <cell r="B642">
            <v>36724</v>
          </cell>
          <cell r="C642">
            <v>636</v>
          </cell>
          <cell r="D642">
            <v>1.8584698858941096</v>
          </cell>
          <cell r="E642">
            <v>1.0068997156878201</v>
          </cell>
          <cell r="F642">
            <v>176.34865685670798</v>
          </cell>
          <cell r="G642">
            <v>16.89</v>
          </cell>
          <cell r="H642">
            <v>6.1948996196470318E-4</v>
          </cell>
          <cell r="J642">
            <v>1.7979000000000001</v>
          </cell>
          <cell r="K642">
            <v>0.99883333333333335</v>
          </cell>
          <cell r="L642">
            <v>148.74658724249161</v>
          </cell>
        </row>
        <row r="643">
          <cell r="B643">
            <v>36725</v>
          </cell>
          <cell r="C643">
            <v>637</v>
          </cell>
          <cell r="D643">
            <v>1.857450753005363</v>
          </cell>
          <cell r="E643">
            <v>1.0075234799543937</v>
          </cell>
          <cell r="F643">
            <v>176.45790307943665</v>
          </cell>
          <cell r="G643">
            <v>16.88</v>
          </cell>
          <cell r="H643">
            <v>6.1948996196470318E-4</v>
          </cell>
          <cell r="J643">
            <v>1.7969999999999999</v>
          </cell>
          <cell r="K643">
            <v>0.99833333333333329</v>
          </cell>
          <cell r="L643">
            <v>148.67212707867924</v>
          </cell>
        </row>
        <row r="644">
          <cell r="B644">
            <v>36726</v>
          </cell>
          <cell r="C644">
            <v>638</v>
          </cell>
          <cell r="D644">
            <v>1.8523537854773231</v>
          </cell>
          <cell r="E644">
            <v>1.0081472883698976</v>
          </cell>
          <cell r="F644">
            <v>176.56715703441952</v>
          </cell>
          <cell r="G644">
            <v>16.829999999999998</v>
          </cell>
          <cell r="H644">
            <v>6.1915025100178767E-4</v>
          </cell>
          <cell r="J644">
            <v>1.8044</v>
          </cell>
          <cell r="K644">
            <v>1.0024444444444445</v>
          </cell>
          <cell r="L644">
            <v>149.28435509224752</v>
          </cell>
        </row>
        <row r="645">
          <cell r="B645">
            <v>36727</v>
          </cell>
          <cell r="C645">
            <v>639</v>
          </cell>
          <cell r="D645">
            <v>1.817636678486112</v>
          </cell>
          <cell r="E645">
            <v>1.0087697701852079</v>
          </cell>
          <cell r="F645">
            <v>176.67617864832741</v>
          </cell>
          <cell r="G645">
            <v>16.489999999999998</v>
          </cell>
          <cell r="H645">
            <v>6.1745126182577437E-4</v>
          </cell>
          <cell r="J645">
            <v>1.8015000000000001</v>
          </cell>
          <cell r="K645">
            <v>1.0008333333333335</v>
          </cell>
          <cell r="L645">
            <v>149.04442789774103</v>
          </cell>
        </row>
        <row r="646">
          <cell r="B646">
            <v>36728</v>
          </cell>
          <cell r="C646">
            <v>640</v>
          </cell>
          <cell r="D646">
            <v>1.8155913538431268</v>
          </cell>
          <cell r="E646">
            <v>1.0093809624966867</v>
          </cell>
          <cell r="F646">
            <v>176.78322301583606</v>
          </cell>
          <cell r="G646">
            <v>16.47</v>
          </cell>
          <cell r="H646">
            <v>6.05878892828704E-4</v>
          </cell>
          <cell r="J646">
            <v>1.7921</v>
          </cell>
          <cell r="K646">
            <v>0.99561111111111111</v>
          </cell>
          <cell r="L646">
            <v>148.2667328534786</v>
          </cell>
        </row>
        <row r="647">
          <cell r="B647">
            <v>36731</v>
          </cell>
          <cell r="C647">
            <v>641</v>
          </cell>
          <cell r="D647">
            <v>1.8135456793453297</v>
          </cell>
          <cell r="E647">
            <v>1.009991836946101</v>
          </cell>
          <cell r="F647">
            <v>176.89021171290673</v>
          </cell>
          <cell r="G647">
            <v>16.45</v>
          </cell>
          <cell r="H647">
            <v>6.0519711794770892E-4</v>
          </cell>
          <cell r="J647">
            <v>1.7956000000000001</v>
          </cell>
          <cell r="K647">
            <v>0.99755555555555564</v>
          </cell>
          <cell r="L647">
            <v>148.55630015719336</v>
          </cell>
        </row>
        <row r="648">
          <cell r="B648">
            <v>36732</v>
          </cell>
          <cell r="C648">
            <v>642</v>
          </cell>
          <cell r="D648">
            <v>1.8114996548714846</v>
          </cell>
          <cell r="E648">
            <v>1.0106023923901235</v>
          </cell>
          <cell r="F648">
            <v>176.99714453929687</v>
          </cell>
          <cell r="G648">
            <v>16.43</v>
          </cell>
          <cell r="H648">
            <v>6.0451522644844324E-4</v>
          </cell>
          <cell r="J648">
            <v>1.7898000000000001</v>
          </cell>
          <cell r="K648">
            <v>0.9943333333333334</v>
          </cell>
          <cell r="L648">
            <v>148.07644576818038</v>
          </cell>
        </row>
        <row r="649">
          <cell r="B649">
            <v>36733</v>
          </cell>
          <cell r="C649">
            <v>643</v>
          </cell>
          <cell r="D649">
            <v>1.8104765113569066</v>
          </cell>
          <cell r="E649">
            <v>1.0112126276851325</v>
          </cell>
          <cell r="F649">
            <v>177.10402129471228</v>
          </cell>
          <cell r="G649">
            <v>16.420000000000002</v>
          </cell>
          <cell r="H649">
            <v>6.038332182907169E-4</v>
          </cell>
          <cell r="J649">
            <v>1.7925</v>
          </cell>
          <cell r="K649">
            <v>0.99583333333333335</v>
          </cell>
          <cell r="L649">
            <v>148.29982625961745</v>
          </cell>
        </row>
        <row r="650">
          <cell r="B650">
            <v>36734</v>
          </cell>
          <cell r="C650">
            <v>644</v>
          </cell>
          <cell r="D650">
            <v>1.8094532803030194</v>
          </cell>
          <cell r="E650">
            <v>1.011822886588603</v>
          </cell>
          <cell r="F650">
            <v>177.21090218491926</v>
          </cell>
          <cell r="G650">
            <v>16.41</v>
          </cell>
          <cell r="H650">
            <v>6.0349217045230219E-4</v>
          </cell>
          <cell r="J650">
            <v>1.7847</v>
          </cell>
          <cell r="K650">
            <v>0.99150000000000005</v>
          </cell>
          <cell r="L650">
            <v>147.65450483991032</v>
          </cell>
        </row>
        <row r="651">
          <cell r="B651">
            <v>36735</v>
          </cell>
          <cell r="C651">
            <v>645</v>
          </cell>
          <cell r="D651">
            <v>1.8084299616951682</v>
          </cell>
          <cell r="E651">
            <v>1.0124331686690107</v>
          </cell>
          <cell r="F651">
            <v>177.31778713434056</v>
          </cell>
          <cell r="G651">
            <v>16.399999999999999</v>
          </cell>
          <cell r="H651">
            <v>6.0315109343411777E-4</v>
          </cell>
          <cell r="J651">
            <v>1.7827999999999999</v>
          </cell>
          <cell r="K651">
            <v>0.99044444444444457</v>
          </cell>
          <cell r="L651">
            <v>147.49731116075088</v>
          </cell>
        </row>
        <row r="652">
          <cell r="B652">
            <v>36738</v>
          </cell>
          <cell r="C652">
            <v>646</v>
          </cell>
          <cell r="D652">
            <v>1.8063830617582877</v>
          </cell>
          <cell r="E652">
            <v>1.0130434734944891</v>
          </cell>
          <cell r="F652">
            <v>177.42467606733899</v>
          </cell>
          <cell r="G652">
            <v>16.38</v>
          </cell>
          <cell r="H652">
            <v>6.0280998723194479E-4</v>
          </cell>
          <cell r="J652">
            <v>1.7747999999999999</v>
          </cell>
          <cell r="K652">
            <v>0.9860000000000001</v>
          </cell>
          <cell r="L652">
            <v>146.83544303797436</v>
          </cell>
        </row>
        <row r="653">
          <cell r="B653">
            <v>36739</v>
          </cell>
          <cell r="C653">
            <v>647</v>
          </cell>
          <cell r="D653">
            <v>1.8053594803992823</v>
          </cell>
          <cell r="E653">
            <v>1.0006021276872528</v>
          </cell>
          <cell r="F653">
            <v>177.53150837720099</v>
          </cell>
          <cell r="G653">
            <v>16.37</v>
          </cell>
          <cell r="H653">
            <v>6.0212768725276256E-4</v>
          </cell>
          <cell r="J653">
            <v>1.788</v>
          </cell>
          <cell r="K653">
            <v>1.0074374577417173</v>
          </cell>
          <cell r="L653">
            <v>147.92752544055563</v>
          </cell>
        </row>
        <row r="654">
          <cell r="B654">
            <v>36740</v>
          </cell>
          <cell r="C654">
            <v>648</v>
          </cell>
          <cell r="D654">
            <v>1.8053594803992823</v>
          </cell>
          <cell r="E654">
            <v>1.0012042765330287</v>
          </cell>
          <cell r="F654">
            <v>177.63834444110711</v>
          </cell>
          <cell r="G654">
            <v>16.37</v>
          </cell>
          <cell r="H654">
            <v>6.0178649346642743E-4</v>
          </cell>
          <cell r="J654">
            <v>1.7916000000000001</v>
          </cell>
          <cell r="K654">
            <v>1.0094658553076403</v>
          </cell>
          <cell r="L654">
            <v>148.22536609580507</v>
          </cell>
        </row>
        <row r="655">
          <cell r="B655">
            <v>36741</v>
          </cell>
          <cell r="C655">
            <v>649</v>
          </cell>
          <cell r="D655">
            <v>1.8053594803992823</v>
          </cell>
          <cell r="E655">
            <v>1.001806787743847</v>
          </cell>
          <cell r="F655">
            <v>177.74524479751349</v>
          </cell>
          <cell r="G655">
            <v>16.37</v>
          </cell>
          <cell r="H655">
            <v>6.0178649346642743E-4</v>
          </cell>
          <cell r="J655">
            <v>1.8079000000000001</v>
          </cell>
          <cell r="K655">
            <v>1.0186499887311247</v>
          </cell>
          <cell r="L655">
            <v>149.57392239596226</v>
          </cell>
        </row>
        <row r="656">
          <cell r="B656">
            <v>36742</v>
          </cell>
          <cell r="C656">
            <v>650</v>
          </cell>
          <cell r="D656">
            <v>1.8053594803992823</v>
          </cell>
          <cell r="E656">
            <v>1.0024096615377742</v>
          </cell>
          <cell r="F656">
            <v>177.85220948511051</v>
          </cell>
          <cell r="G656">
            <v>16.37</v>
          </cell>
          <cell r="H656">
            <v>6.0178649346642743E-4</v>
          </cell>
          <cell r="J656">
            <v>1.7919</v>
          </cell>
          <cell r="K656">
            <v>1.0096348884381339</v>
          </cell>
          <cell r="L656">
            <v>148.25018615040918</v>
          </cell>
        </row>
        <row r="657">
          <cell r="B657">
            <v>36745</v>
          </cell>
          <cell r="C657">
            <v>651</v>
          </cell>
          <cell r="D657">
            <v>1.8063830617582877</v>
          </cell>
          <cell r="E657">
            <v>1.003012898133008</v>
          </cell>
          <cell r="F657">
            <v>177.95923854261184</v>
          </cell>
          <cell r="G657">
            <v>16.38</v>
          </cell>
          <cell r="H657">
            <v>6.0178649346664947E-4</v>
          </cell>
          <cell r="J657">
            <v>1.7961</v>
          </cell>
          <cell r="K657">
            <v>1.012001352265044</v>
          </cell>
          <cell r="L657">
            <v>148.59766691486683</v>
          </cell>
        </row>
        <row r="658">
          <cell r="B658">
            <v>36746</v>
          </cell>
          <cell r="C658">
            <v>652</v>
          </cell>
          <cell r="D658">
            <v>1.807406555518698</v>
          </cell>
          <cell r="E658">
            <v>1.0036168399696455</v>
          </cell>
          <cell r="F658">
            <v>178.06639272734077</v>
          </cell>
          <cell r="G658">
            <v>16.39</v>
          </cell>
          <cell r="H658">
            <v>6.0212768725276256E-4</v>
          </cell>
          <cell r="J658">
            <v>1.7991999999999999</v>
          </cell>
          <cell r="K658">
            <v>1.0137480279468107</v>
          </cell>
          <cell r="L658">
            <v>148.85414081244272</v>
          </cell>
        </row>
        <row r="659">
          <cell r="B659">
            <v>36747</v>
          </cell>
          <cell r="C659">
            <v>653</v>
          </cell>
          <cell r="D659">
            <v>1.8063830617582877</v>
          </cell>
          <cell r="E659">
            <v>1.0042214878549087</v>
          </cell>
          <cell r="F659">
            <v>178.17367218251843</v>
          </cell>
          <cell r="G659">
            <v>16.38</v>
          </cell>
          <cell r="H659">
            <v>6.02468851839566E-4</v>
          </cell>
          <cell r="J659">
            <v>1.7949999999999999</v>
          </cell>
          <cell r="K659">
            <v>1.0113815641199007</v>
          </cell>
          <cell r="L659">
            <v>148.50666004798504</v>
          </cell>
        </row>
        <row r="660">
          <cell r="B660">
            <v>36748</v>
          </cell>
          <cell r="C660">
            <v>654</v>
          </cell>
          <cell r="D660">
            <v>1.8084299616951682</v>
          </cell>
          <cell r="E660">
            <v>1.0048261574168804</v>
          </cell>
          <cell r="F660">
            <v>178.28095548367904</v>
          </cell>
          <cell r="G660">
            <v>16.399999999999999</v>
          </cell>
          <cell r="H660">
            <v>6.0212768725276256E-4</v>
          </cell>
          <cell r="J660">
            <v>1.7962</v>
          </cell>
          <cell r="K660">
            <v>1.0120576966418748</v>
          </cell>
          <cell r="L660">
            <v>148.60594026640152</v>
          </cell>
        </row>
        <row r="661">
          <cell r="B661">
            <v>36749</v>
          </cell>
          <cell r="C661">
            <v>655</v>
          </cell>
          <cell r="D661">
            <v>1.8114996548714846</v>
          </cell>
          <cell r="E661">
            <v>1.005431876660003</v>
          </cell>
          <cell r="F661">
            <v>178.38842502417782</v>
          </cell>
          <cell r="G661">
            <v>16.43</v>
          </cell>
          <cell r="H661">
            <v>6.0280998723172274E-4</v>
          </cell>
          <cell r="J661">
            <v>1.7959000000000001</v>
          </cell>
          <cell r="K661">
            <v>1.0118886635113813</v>
          </cell>
          <cell r="L661">
            <v>148.58112021179741</v>
          </cell>
        </row>
        <row r="662">
          <cell r="B662">
            <v>36752</v>
          </cell>
          <cell r="C662">
            <v>656</v>
          </cell>
          <cell r="D662">
            <v>1.8135456793453297</v>
          </cell>
          <cell r="E662">
            <v>1.0060389898258584</v>
          </cell>
          <cell r="F662">
            <v>178.49614188096592</v>
          </cell>
          <cell r="G662">
            <v>16.45</v>
          </cell>
          <cell r="H662">
            <v>6.0383321829027281E-4</v>
          </cell>
          <cell r="J662">
            <v>1.8021</v>
          </cell>
          <cell r="K662">
            <v>1.0153820148749151</v>
          </cell>
          <cell r="L662">
            <v>149.09406800694921</v>
          </cell>
        </row>
        <row r="663">
          <cell r="B663">
            <v>36753</v>
          </cell>
          <cell r="C663">
            <v>657</v>
          </cell>
          <cell r="D663">
            <v>1.8094532803030194</v>
          </cell>
          <cell r="E663">
            <v>1.006647155713609</v>
          </cell>
          <cell r="F663">
            <v>178.60404551659528</v>
          </cell>
          <cell r="G663">
            <v>16.41</v>
          </cell>
          <cell r="H663">
            <v>6.0451522644844324E-4</v>
          </cell>
          <cell r="J663">
            <v>1.8056000000000001</v>
          </cell>
          <cell r="K663">
            <v>1.017354068064007</v>
          </cell>
          <cell r="L663">
            <v>149.38363531066398</v>
          </cell>
        </row>
        <row r="664">
          <cell r="B664">
            <v>36754</v>
          </cell>
          <cell r="C664">
            <v>658</v>
          </cell>
          <cell r="D664">
            <v>1.807406555518698</v>
          </cell>
          <cell r="E664">
            <v>1.0072543160462801</v>
          </cell>
          <cell r="F664">
            <v>178.7117707419404</v>
          </cell>
          <cell r="G664">
            <v>16.39</v>
          </cell>
          <cell r="H664">
            <v>6.0315109343433981E-4</v>
          </cell>
          <cell r="J664">
            <v>1.8069999999999999</v>
          </cell>
          <cell r="K664">
            <v>1.0181428893396436</v>
          </cell>
          <cell r="L664">
            <v>149.49946223214985</v>
          </cell>
        </row>
        <row r="665">
          <cell r="B665">
            <v>36755</v>
          </cell>
          <cell r="C665">
            <v>659</v>
          </cell>
          <cell r="D665">
            <v>1.8094532803030194</v>
          </cell>
          <cell r="E665">
            <v>1.0078611553975789</v>
          </cell>
          <cell r="F665">
            <v>178.8194390172695</v>
          </cell>
          <cell r="G665">
            <v>16.41</v>
          </cell>
          <cell r="H665">
            <v>6.02468851839566E-4</v>
          </cell>
          <cell r="J665">
            <v>1.8096000000000001</v>
          </cell>
          <cell r="K665">
            <v>1.0196078431372546</v>
          </cell>
          <cell r="L665">
            <v>149.71456937205224</v>
          </cell>
        </row>
        <row r="666">
          <cell r="B666">
            <v>36756</v>
          </cell>
          <cell r="C666">
            <v>660</v>
          </cell>
          <cell r="D666">
            <v>1.8104765113569066</v>
          </cell>
          <cell r="E666">
            <v>1.008469047955487</v>
          </cell>
          <cell r="F666">
            <v>178.92729415744009</v>
          </cell>
          <cell r="G666">
            <v>16.420000000000002</v>
          </cell>
          <cell r="H666">
            <v>6.0315109343433981E-4</v>
          </cell>
          <cell r="J666">
            <v>1.8173999999999999</v>
          </cell>
          <cell r="K666">
            <v>1.0240027045300875</v>
          </cell>
          <cell r="L666">
            <v>150.35989079175934</v>
          </cell>
        </row>
        <row r="667">
          <cell r="B667">
            <v>36759</v>
          </cell>
          <cell r="C667">
            <v>661</v>
          </cell>
          <cell r="D667">
            <v>1.8166140598889768</v>
          </cell>
          <cell r="E667">
            <v>1.0090776511300716</v>
          </cell>
          <cell r="F667">
            <v>179.03527537854433</v>
          </cell>
          <cell r="G667">
            <v>16.48</v>
          </cell>
          <cell r="H667">
            <v>6.0349217045230219E-4</v>
          </cell>
          <cell r="J667">
            <v>1.8199000000000001</v>
          </cell>
          <cell r="K667">
            <v>1.0254113139508674</v>
          </cell>
          <cell r="L667">
            <v>150.56672458012702</v>
          </cell>
        </row>
        <row r="668">
          <cell r="B668">
            <v>36760</v>
          </cell>
          <cell r="C668">
            <v>662</v>
          </cell>
          <cell r="D668">
            <v>1.8094532803030194</v>
          </cell>
          <cell r="E668">
            <v>1.0096886860129259</v>
          </cell>
          <cell r="F668">
            <v>179.14368804470061</v>
          </cell>
          <cell r="G668">
            <v>16.41</v>
          </cell>
          <cell r="H668">
            <v>6.0553801996321432E-4</v>
          </cell>
          <cell r="J668">
            <v>1.8169</v>
          </cell>
          <cell r="K668">
            <v>1.0237209826459315</v>
          </cell>
          <cell r="L668">
            <v>150.31852403408578</v>
          </cell>
        </row>
        <row r="669">
          <cell r="B669">
            <v>36761</v>
          </cell>
          <cell r="C669">
            <v>663</v>
          </cell>
          <cell r="D669">
            <v>1.7828184975230421</v>
          </cell>
          <cell r="E669">
            <v>1.0102976808479229</v>
          </cell>
          <cell r="F669">
            <v>179.25173875602664</v>
          </cell>
          <cell r="G669">
            <v>16.149999999999999</v>
          </cell>
          <cell r="H669">
            <v>6.0315109343433981E-4</v>
          </cell>
          <cell r="J669">
            <v>1.8186</v>
          </cell>
          <cell r="K669">
            <v>1.0246788370520619</v>
          </cell>
          <cell r="L669">
            <v>150.45917101017579</v>
          </cell>
        </row>
        <row r="670">
          <cell r="B670">
            <v>36762</v>
          </cell>
          <cell r="C670">
            <v>664</v>
          </cell>
          <cell r="D670">
            <v>1.8063830617582877</v>
          </cell>
          <cell r="E670">
            <v>1.0108980733123965</v>
          </cell>
          <cell r="F670">
            <v>179.35826319454912</v>
          </cell>
          <cell r="G670">
            <v>16.38</v>
          </cell>
          <cell r="H670">
            <v>5.942728325076807E-4</v>
          </cell>
          <cell r="J670">
            <v>1.8204</v>
          </cell>
          <cell r="K670">
            <v>1.0256930358350231</v>
          </cell>
          <cell r="L670">
            <v>150.60809133780049</v>
          </cell>
        </row>
        <row r="671">
          <cell r="B671">
            <v>36763</v>
          </cell>
          <cell r="C671">
            <v>665</v>
          </cell>
          <cell r="D671">
            <v>1.8094532803030194</v>
          </cell>
          <cell r="E671">
            <v>1.0115067630313284</v>
          </cell>
          <cell r="F671">
            <v>179.46625977075612</v>
          </cell>
          <cell r="G671">
            <v>16.41</v>
          </cell>
          <cell r="H671">
            <v>6.0212768725276256E-4</v>
          </cell>
          <cell r="J671">
            <v>1.8212999999999999</v>
          </cell>
          <cell r="K671">
            <v>1.0262001352265038</v>
          </cell>
          <cell r="L671">
            <v>150.68255150161283</v>
          </cell>
        </row>
        <row r="672">
          <cell r="B672">
            <v>36766</v>
          </cell>
          <cell r="C672">
            <v>666</v>
          </cell>
          <cell r="D672">
            <v>1.8104765113569066</v>
          </cell>
          <cell r="E672">
            <v>1.0121168544414669</v>
          </cell>
          <cell r="F672">
            <v>179.57450504157143</v>
          </cell>
          <cell r="G672">
            <v>16.420000000000002</v>
          </cell>
          <cell r="H672">
            <v>6.0315109343433981E-4</v>
          </cell>
          <cell r="J672">
            <v>1.8277000000000001</v>
          </cell>
          <cell r="K672">
            <v>1.0298061753437</v>
          </cell>
          <cell r="L672">
            <v>151.21204599983406</v>
          </cell>
        </row>
        <row r="673">
          <cell r="B673">
            <v>36767</v>
          </cell>
          <cell r="C673">
            <v>667</v>
          </cell>
          <cell r="D673">
            <v>1.8114996548714846</v>
          </cell>
          <cell r="E673">
            <v>1.0127276590387051</v>
          </cell>
          <cell r="F673">
            <v>179.68287684937687</v>
          </cell>
          <cell r="G673">
            <v>16.43</v>
          </cell>
          <cell r="H673">
            <v>6.0349217045230219E-4</v>
          </cell>
          <cell r="J673">
            <v>1.8349</v>
          </cell>
          <cell r="K673">
            <v>1.0338629704755458</v>
          </cell>
          <cell r="L673">
            <v>151.80772731033295</v>
          </cell>
        </row>
        <row r="674">
          <cell r="B674">
            <v>36768</v>
          </cell>
          <cell r="C674">
            <v>668</v>
          </cell>
          <cell r="D674">
            <v>1.8094532803030194</v>
          </cell>
          <cell r="E674">
            <v>1.0133391776403142</v>
          </cell>
          <cell r="F674">
            <v>179.79137533917651</v>
          </cell>
          <cell r="G674">
            <v>16.41</v>
          </cell>
          <cell r="H674">
            <v>6.0383321829049486E-4</v>
          </cell>
          <cell r="J674">
            <v>1.8259000000000001</v>
          </cell>
          <cell r="K674">
            <v>1.0287919765607385</v>
          </cell>
          <cell r="L674">
            <v>151.06312567220934</v>
          </cell>
        </row>
        <row r="675">
          <cell r="B675">
            <v>36769</v>
          </cell>
          <cell r="C675">
            <v>669</v>
          </cell>
          <cell r="D675">
            <v>1.8053594803992823</v>
          </cell>
          <cell r="E675">
            <v>1.0139503742733278</v>
          </cell>
          <cell r="F675">
            <v>179.8998167038024</v>
          </cell>
          <cell r="G675">
            <v>16.37</v>
          </cell>
          <cell r="H675">
            <v>6.0315109343433981E-4</v>
          </cell>
          <cell r="J675">
            <v>1.8233999999999999</v>
          </cell>
          <cell r="K675">
            <v>1.0273833671399586</v>
          </cell>
          <cell r="L675">
            <v>150.85629188384166</v>
          </cell>
        </row>
        <row r="676">
          <cell r="B676">
            <v>36770</v>
          </cell>
          <cell r="C676">
            <v>670</v>
          </cell>
          <cell r="D676">
            <v>1.8043358114263608</v>
          </cell>
          <cell r="E676">
            <v>1.0006017864934664</v>
          </cell>
          <cell r="F676">
            <v>180.00807798367182</v>
          </cell>
          <cell r="G676">
            <v>16.36</v>
          </cell>
          <cell r="H676">
            <v>6.0178649346642743E-4</v>
          </cell>
          <cell r="J676">
            <v>1.8218000000000001</v>
          </cell>
          <cell r="K676">
            <v>0.99912251837227173</v>
          </cell>
          <cell r="L676">
            <v>150.72391825928639</v>
          </cell>
        </row>
        <row r="677">
          <cell r="B677">
            <v>36773</v>
          </cell>
          <cell r="C677">
            <v>671</v>
          </cell>
          <cell r="D677">
            <v>1.807406555518698</v>
          </cell>
          <cell r="E677">
            <v>1.0012035937055823</v>
          </cell>
          <cell r="F677">
            <v>180.11634299082252</v>
          </cell>
          <cell r="G677">
            <v>16.39</v>
          </cell>
          <cell r="H677">
            <v>6.0144527047567564E-4</v>
          </cell>
          <cell r="J677">
            <v>1.8254999999999999</v>
          </cell>
          <cell r="K677">
            <v>1.0011516946363936</v>
          </cell>
          <cell r="L677">
            <v>151.03003226607052</v>
          </cell>
        </row>
        <row r="678">
          <cell r="B678">
            <v>36774</v>
          </cell>
          <cell r="C678">
            <v>672</v>
          </cell>
          <cell r="D678">
            <v>1.8084299616951682</v>
          </cell>
          <cell r="E678">
            <v>1.0018067876851398</v>
          </cell>
          <cell r="F678">
            <v>180.22485747718173</v>
          </cell>
          <cell r="G678">
            <v>16.399999999999999</v>
          </cell>
          <cell r="H678">
            <v>6.02468851839566E-4</v>
          </cell>
          <cell r="J678">
            <v>1.8293999999999999</v>
          </cell>
          <cell r="K678">
            <v>1.0032905561039815</v>
          </cell>
          <cell r="L678">
            <v>151.35269297592407</v>
          </cell>
        </row>
        <row r="679">
          <cell r="B679">
            <v>36775</v>
          </cell>
          <cell r="C679">
            <v>673</v>
          </cell>
          <cell r="D679">
            <v>1.8125227108627406</v>
          </cell>
          <cell r="E679">
            <v>1.0024106868220328</v>
          </cell>
          <cell r="F679">
            <v>180.33349882121638</v>
          </cell>
          <cell r="G679">
            <v>16.440000000000001</v>
          </cell>
          <cell r="H679">
            <v>6.0280998723172274E-4</v>
          </cell>
          <cell r="J679">
            <v>1.8207</v>
          </cell>
          <cell r="K679">
            <v>0.99851924975320827</v>
          </cell>
          <cell r="L679">
            <v>150.63291139240459</v>
          </cell>
        </row>
        <row r="680">
          <cell r="B680">
            <v>36777</v>
          </cell>
          <cell r="C680">
            <v>674</v>
          </cell>
          <cell r="D680">
            <v>1.8135456793453297</v>
          </cell>
          <cell r="E680">
            <v>1.0030163175338582</v>
          </cell>
          <cell r="F680">
            <v>180.44245167526395</v>
          </cell>
          <cell r="G680">
            <v>16.45</v>
          </cell>
          <cell r="H680">
            <v>6.0417423695402483E-4</v>
          </cell>
          <cell r="J680">
            <v>1.8224</v>
          </cell>
          <cell r="K680">
            <v>0.99945157398266971</v>
          </cell>
          <cell r="L680">
            <v>150.77355836849461</v>
          </cell>
        </row>
        <row r="681">
          <cell r="B681">
            <v>36780</v>
          </cell>
          <cell r="C681">
            <v>675</v>
          </cell>
          <cell r="D681">
            <v>1.817636678486112</v>
          </cell>
          <cell r="E681">
            <v>1.0036226561701838</v>
          </cell>
          <cell r="F681">
            <v>180.55153188479935</v>
          </cell>
          <cell r="G681">
            <v>16.489999999999998</v>
          </cell>
          <cell r="H681">
            <v>6.0451522644844324E-4</v>
          </cell>
          <cell r="J681">
            <v>1.8199000000000001</v>
          </cell>
          <cell r="K681">
            <v>0.99808050893934408</v>
          </cell>
          <cell r="L681">
            <v>150.56672458012693</v>
          </cell>
        </row>
        <row r="682">
          <cell r="B682">
            <v>36781</v>
          </cell>
          <cell r="C682">
            <v>676</v>
          </cell>
          <cell r="D682">
            <v>1.817636678486112</v>
          </cell>
          <cell r="E682">
            <v>1.0042307299539219</v>
          </cell>
          <cell r="F682">
            <v>180.66092424703623</v>
          </cell>
          <cell r="G682">
            <v>16.489999999999998</v>
          </cell>
          <cell r="H682">
            <v>6.05878892828704E-4</v>
          </cell>
          <cell r="J682">
            <v>1.8279000000000001</v>
          </cell>
          <cell r="K682">
            <v>1.0024679170779862</v>
          </cell>
          <cell r="L682">
            <v>151.22859270290348</v>
          </cell>
        </row>
        <row r="683">
          <cell r="B683">
            <v>36782</v>
          </cell>
          <cell r="C683">
            <v>677</v>
          </cell>
          <cell r="D683">
            <v>1.8186592096491871</v>
          </cell>
          <cell r="E683">
            <v>1.0048391721567309</v>
          </cell>
          <cell r="F683">
            <v>180.77038288779642</v>
          </cell>
          <cell r="G683">
            <v>16.5</v>
          </cell>
          <cell r="H683">
            <v>6.0587889282848195E-4</v>
          </cell>
          <cell r="J683">
            <v>1.8320000000000001</v>
          </cell>
          <cell r="K683">
            <v>1.0047164637490404</v>
          </cell>
          <cell r="L683">
            <v>151.56780011582646</v>
          </cell>
        </row>
        <row r="684">
          <cell r="B684">
            <v>36783</v>
          </cell>
          <cell r="C684">
            <v>678</v>
          </cell>
          <cell r="D684">
            <v>1.8196816533935234</v>
          </cell>
          <cell r="E684">
            <v>1.0054483254949507</v>
          </cell>
          <cell r="F684">
            <v>180.87996946168667</v>
          </cell>
          <cell r="G684">
            <v>16.510000000000002</v>
          </cell>
          <cell r="H684">
            <v>6.0621973654995109E-4</v>
          </cell>
          <cell r="J684">
            <v>1.8317000000000001</v>
          </cell>
          <cell r="K684">
            <v>1.0045519359438415</v>
          </cell>
          <cell r="L684">
            <v>151.54298006122235</v>
          </cell>
        </row>
        <row r="685">
          <cell r="B685">
            <v>36784</v>
          </cell>
          <cell r="C685">
            <v>679</v>
          </cell>
          <cell r="D685">
            <v>1.8186592096491871</v>
          </cell>
          <cell r="E685">
            <v>1.0060581907853967</v>
          </cell>
          <cell r="F685">
            <v>180.98968411565193</v>
          </cell>
          <cell r="G685">
            <v>16.5</v>
          </cell>
          <cell r="H685">
            <v>6.0656055113117446E-4</v>
          </cell>
          <cell r="J685">
            <v>1.8438000000000001</v>
          </cell>
          <cell r="K685">
            <v>1.0111878907535377</v>
          </cell>
          <cell r="L685">
            <v>152.54405559692185</v>
          </cell>
        </row>
        <row r="686">
          <cell r="B686">
            <v>36787</v>
          </cell>
          <cell r="C686">
            <v>680</v>
          </cell>
          <cell r="D686">
            <v>1.8186592096491871</v>
          </cell>
          <cell r="E686">
            <v>1.0066680831167683</v>
          </cell>
          <cell r="F686">
            <v>181.09940363427472</v>
          </cell>
          <cell r="G686">
            <v>16.5</v>
          </cell>
          <cell r="H686">
            <v>6.0621973654972905E-4</v>
          </cell>
          <cell r="J686">
            <v>1.8557999999999999</v>
          </cell>
          <cell r="K686">
            <v>1.0177690029615007</v>
          </cell>
          <cell r="L686">
            <v>153.53685778108664</v>
          </cell>
        </row>
        <row r="687">
          <cell r="B687">
            <v>36788</v>
          </cell>
          <cell r="C687">
            <v>681</v>
          </cell>
          <cell r="D687">
            <v>1.817636678486112</v>
          </cell>
          <cell r="E687">
            <v>1.0072783451769083</v>
          </cell>
          <cell r="F687">
            <v>181.20918966703519</v>
          </cell>
          <cell r="G687">
            <v>16.489999999999998</v>
          </cell>
          <cell r="H687">
            <v>6.0621973654972905E-4</v>
          </cell>
          <cell r="J687">
            <v>1.8537999999999999</v>
          </cell>
          <cell r="K687">
            <v>1.0166721509268402</v>
          </cell>
          <cell r="L687">
            <v>153.37139075039249</v>
          </cell>
        </row>
        <row r="688">
          <cell r="B688">
            <v>36789</v>
          </cell>
          <cell r="C688">
            <v>682</v>
          </cell>
          <cell r="D688">
            <v>1.817636678486112</v>
          </cell>
          <cell r="E688">
            <v>1.0078886338654545</v>
          </cell>
          <cell r="F688">
            <v>181.31898049024105</v>
          </cell>
          <cell r="G688">
            <v>16.489999999999998</v>
          </cell>
          <cell r="H688">
            <v>6.05878892828704E-4</v>
          </cell>
          <cell r="J688">
            <v>1.8546</v>
          </cell>
          <cell r="K688">
            <v>1.0171108917407043</v>
          </cell>
          <cell r="L688">
            <v>153.43757756267016</v>
          </cell>
        </row>
        <row r="689">
          <cell r="B689">
            <v>36790</v>
          </cell>
          <cell r="C689">
            <v>683</v>
          </cell>
          <cell r="D689">
            <v>1.8186592096491871</v>
          </cell>
          <cell r="E689">
            <v>1.0084992923150355</v>
          </cell>
          <cell r="F689">
            <v>181.42883783338931</v>
          </cell>
          <cell r="G689">
            <v>16.5</v>
          </cell>
          <cell r="H689">
            <v>6.05878892828704E-4</v>
          </cell>
          <cell r="J689">
            <v>1.8516999999999999</v>
          </cell>
          <cell r="K689">
            <v>1.0155204562904465</v>
          </cell>
          <cell r="L689">
            <v>153.19765036816364</v>
          </cell>
        </row>
        <row r="690">
          <cell r="B690">
            <v>36791</v>
          </cell>
          <cell r="C690">
            <v>684</v>
          </cell>
          <cell r="D690">
            <v>1.817636678486112</v>
          </cell>
          <cell r="E690">
            <v>1.0091106644903334</v>
          </cell>
          <cell r="F690">
            <v>181.5388235756632</v>
          </cell>
          <cell r="G690">
            <v>16.489999999999998</v>
          </cell>
          <cell r="H690">
            <v>6.0621973654972905E-4</v>
          </cell>
          <cell r="J690">
            <v>1.8593999999999999</v>
          </cell>
          <cell r="K690">
            <v>1.0197433366238895</v>
          </cell>
          <cell r="L690">
            <v>153.83469843633605</v>
          </cell>
        </row>
        <row r="691">
          <cell r="B691">
            <v>36794</v>
          </cell>
          <cell r="C691">
            <v>685</v>
          </cell>
          <cell r="D691">
            <v>1.8166140598889768</v>
          </cell>
          <cell r="E691">
            <v>1.0097220633424764</v>
          </cell>
          <cell r="F691">
            <v>181.64881411709663</v>
          </cell>
          <cell r="G691">
            <v>16.48</v>
          </cell>
          <cell r="H691">
            <v>6.05878892828704E-4</v>
          </cell>
          <cell r="J691">
            <v>1.8420000000000001</v>
          </cell>
          <cell r="K691">
            <v>1.0102007239223429</v>
          </cell>
          <cell r="L691">
            <v>152.3951352692971</v>
          </cell>
        </row>
        <row r="692">
          <cell r="B692">
            <v>36795</v>
          </cell>
          <cell r="C692">
            <v>686</v>
          </cell>
          <cell r="D692">
            <v>1.8145685603339068</v>
          </cell>
          <cell r="E692">
            <v>1.0103334884414257</v>
          </cell>
          <cell r="F692">
            <v>181.75880938032572</v>
          </cell>
          <cell r="G692">
            <v>16.46</v>
          </cell>
          <cell r="H692">
            <v>6.0553801996299228E-4</v>
          </cell>
          <cell r="J692">
            <v>1.8506</v>
          </cell>
          <cell r="K692">
            <v>1.0149171876713832</v>
          </cell>
          <cell r="L692">
            <v>153.10664350128187</v>
          </cell>
        </row>
        <row r="693">
          <cell r="B693">
            <v>36796</v>
          </cell>
          <cell r="C693">
            <v>687</v>
          </cell>
          <cell r="D693">
            <v>1.8114996548714846</v>
          </cell>
          <cell r="E693">
            <v>1.0109445949026183</v>
          </cell>
          <cell r="F693">
            <v>181.8687473206808</v>
          </cell>
          <cell r="G693">
            <v>16.43</v>
          </cell>
          <cell r="H693">
            <v>6.0485618677796893E-4</v>
          </cell>
          <cell r="J693">
            <v>1.8492</v>
          </cell>
          <cell r="K693">
            <v>1.0141493912471207</v>
          </cell>
          <cell r="L693">
            <v>152.99081657979593</v>
          </cell>
        </row>
        <row r="694">
          <cell r="B694">
            <v>36797</v>
          </cell>
          <cell r="C694">
            <v>688</v>
          </cell>
          <cell r="D694">
            <v>1.8125227108627406</v>
          </cell>
          <cell r="E694">
            <v>1.0115550368308717</v>
          </cell>
          <cell r="F694">
            <v>181.97856571168191</v>
          </cell>
          <cell r="G694">
            <v>16.440000000000001</v>
          </cell>
          <cell r="H694">
            <v>6.0383321829049486E-4</v>
          </cell>
          <cell r="J694">
            <v>1.8479000000000001</v>
          </cell>
          <cell r="K694">
            <v>1.0134364374245914</v>
          </cell>
          <cell r="L694">
            <v>152.88326300984477</v>
          </cell>
        </row>
        <row r="695">
          <cell r="B695">
            <v>36798</v>
          </cell>
          <cell r="C695">
            <v>689</v>
          </cell>
          <cell r="D695">
            <v>1.817636678486112</v>
          </cell>
          <cell r="E695">
            <v>1.0121661923233862</v>
          </cell>
          <cell r="F695">
            <v>182.0885124727628</v>
          </cell>
          <cell r="G695">
            <v>16.489999999999998</v>
          </cell>
          <cell r="H695">
            <v>6.0417423695424688E-4</v>
          </cell>
          <cell r="J695">
            <v>1.8436999999999999</v>
          </cell>
          <cell r="K695">
            <v>1.0111330481518044</v>
          </cell>
          <cell r="L695">
            <v>152.53578224538708</v>
          </cell>
        </row>
        <row r="696">
          <cell r="B696">
            <v>36801</v>
          </cell>
          <cell r="C696">
            <v>690</v>
          </cell>
          <cell r="D696">
            <v>1.8186592096491871</v>
          </cell>
          <cell r="E696">
            <v>1.0006058788928287</v>
          </cell>
          <cell r="F696">
            <v>182.19883605909664</v>
          </cell>
          <cell r="G696">
            <v>16.5</v>
          </cell>
          <cell r="H696">
            <v>6.05878892828704E-4</v>
          </cell>
          <cell r="J696">
            <v>1.8483000000000001</v>
          </cell>
          <cell r="K696">
            <v>1.0024949829147909</v>
          </cell>
          <cell r="L696">
            <v>152.91635641598359</v>
          </cell>
        </row>
        <row r="697">
          <cell r="B697">
            <v>36802</v>
          </cell>
          <cell r="C697">
            <v>691</v>
          </cell>
          <cell r="D697">
            <v>1.817636678486112</v>
          </cell>
          <cell r="E697">
            <v>1.0012124659251211</v>
          </cell>
          <cell r="F697">
            <v>182.30928858949204</v>
          </cell>
          <cell r="G697">
            <v>16.489999999999998</v>
          </cell>
          <cell r="H697">
            <v>6.0621973654972905E-4</v>
          </cell>
          <cell r="J697">
            <v>1.8498000000000001</v>
          </cell>
          <cell r="K697">
            <v>1.0033085643000488</v>
          </cell>
          <cell r="L697">
            <v>153.0404566890042</v>
          </cell>
        </row>
        <row r="698">
          <cell r="B698">
            <v>36803</v>
          </cell>
          <cell r="C698">
            <v>692</v>
          </cell>
          <cell r="D698">
            <v>1.8196816533935234</v>
          </cell>
          <cell r="E698">
            <v>1.0018190794254622</v>
          </cell>
          <cell r="F698">
            <v>182.41974593941507</v>
          </cell>
          <cell r="G698">
            <v>16.510000000000002</v>
          </cell>
          <cell r="H698">
            <v>6.0587889282892604E-4</v>
          </cell>
          <cell r="J698">
            <v>1.8529</v>
          </cell>
          <cell r="K698">
            <v>1.0049899658295818</v>
          </cell>
          <cell r="L698">
            <v>153.29693058658012</v>
          </cell>
        </row>
        <row r="699">
          <cell r="B699">
            <v>36804</v>
          </cell>
          <cell r="C699">
            <v>693</v>
          </cell>
          <cell r="D699">
            <v>1.8196816533935234</v>
          </cell>
          <cell r="E699">
            <v>1.0024267433584122</v>
          </cell>
          <cell r="F699">
            <v>182.53039456104926</v>
          </cell>
          <cell r="G699">
            <v>16.510000000000002</v>
          </cell>
          <cell r="H699">
            <v>6.0656055113095242E-4</v>
          </cell>
          <cell r="J699">
            <v>1.8501000000000001</v>
          </cell>
          <cell r="K699">
            <v>1.0034712805771004</v>
          </cell>
          <cell r="L699">
            <v>153.06527674360834</v>
          </cell>
        </row>
        <row r="700">
          <cell r="B700">
            <v>36805</v>
          </cell>
          <cell r="C700">
            <v>694</v>
          </cell>
          <cell r="D700">
            <v>1.8166140598889768</v>
          </cell>
          <cell r="E700">
            <v>1.0030347758763323</v>
          </cell>
          <cell r="F700">
            <v>182.6411102977724</v>
          </cell>
          <cell r="G700">
            <v>16.48</v>
          </cell>
          <cell r="H700">
            <v>6.0656055113117446E-4</v>
          </cell>
          <cell r="J700">
            <v>1.8520000000000001</v>
          </cell>
          <cell r="K700">
            <v>1.0045018169984272</v>
          </cell>
          <cell r="L700">
            <v>153.22247042276777</v>
          </cell>
        </row>
        <row r="701">
          <cell r="B701">
            <v>36808</v>
          </cell>
          <cell r="C701">
            <v>695</v>
          </cell>
          <cell r="D701">
            <v>1.8166140598889768</v>
          </cell>
          <cell r="E701">
            <v>1.0036421515684704</v>
          </cell>
          <cell r="F701">
            <v>182.75170643406594</v>
          </cell>
          <cell r="G701">
            <v>16.48</v>
          </cell>
          <cell r="H701">
            <v>6.0553801996299228E-4</v>
          </cell>
          <cell r="J701">
            <v>1.8573999999999999</v>
          </cell>
          <cell r="K701">
            <v>1.0074307099853557</v>
          </cell>
          <cell r="L701">
            <v>153.66923140564191</v>
          </cell>
        </row>
        <row r="702">
          <cell r="B702">
            <v>36809</v>
          </cell>
          <cell r="C702">
            <v>696</v>
          </cell>
          <cell r="D702">
            <v>1.8155913538431268</v>
          </cell>
          <cell r="E702">
            <v>1.0042498950496825</v>
          </cell>
          <cell r="F702">
            <v>182.8623695405249</v>
          </cell>
          <cell r="G702">
            <v>16.47</v>
          </cell>
          <cell r="H702">
            <v>6.0553801996299228E-4</v>
          </cell>
          <cell r="J702">
            <v>1.8541000000000001</v>
          </cell>
          <cell r="K702">
            <v>1.0056408309377884</v>
          </cell>
          <cell r="L702">
            <v>153.39621080499663</v>
          </cell>
        </row>
        <row r="703">
          <cell r="B703">
            <v>36810</v>
          </cell>
          <cell r="C703">
            <v>697</v>
          </cell>
          <cell r="D703">
            <v>1.8135456793453297</v>
          </cell>
          <cell r="E703">
            <v>1.0048576641918658</v>
          </cell>
          <cell r="F703">
            <v>182.97303731955191</v>
          </cell>
          <cell r="G703">
            <v>16.45</v>
          </cell>
          <cell r="H703">
            <v>6.0519711794770892E-4</v>
          </cell>
          <cell r="J703">
            <v>1.8603000000000001</v>
          </cell>
          <cell r="K703">
            <v>1.0090036339968544</v>
          </cell>
          <cell r="L703">
            <v>153.90915860014843</v>
          </cell>
        </row>
        <row r="704">
          <cell r="B704">
            <v>36812</v>
          </cell>
          <cell r="C704">
            <v>698</v>
          </cell>
          <cell r="D704">
            <v>1.8155913538431268</v>
          </cell>
          <cell r="E704">
            <v>1.0054651159502832</v>
          </cell>
          <cell r="F704">
            <v>183.08364730664107</v>
          </cell>
          <cell r="G704">
            <v>16.47</v>
          </cell>
          <cell r="H704">
            <v>6.045152264482212E-4</v>
          </cell>
          <cell r="J704">
            <v>1.8764000000000001</v>
          </cell>
          <cell r="K704">
            <v>1.0177360741986226</v>
          </cell>
          <cell r="L704">
            <v>155.24116819723619</v>
          </cell>
        </row>
        <row r="705">
          <cell r="B705">
            <v>36815</v>
          </cell>
          <cell r="C705">
            <v>699</v>
          </cell>
          <cell r="D705">
            <v>1.8166140598889768</v>
          </cell>
          <cell r="E705">
            <v>1.0060736205406533</v>
          </cell>
          <cell r="F705">
            <v>183.19444900233441</v>
          </cell>
          <cell r="G705">
            <v>16.48</v>
          </cell>
          <cell r="H705">
            <v>6.0519711794770892E-4</v>
          </cell>
          <cell r="J705">
            <v>1.8704000000000001</v>
          </cell>
          <cell r="K705">
            <v>1.014481748657591</v>
          </cell>
          <cell r="L705">
            <v>154.74476710515378</v>
          </cell>
        </row>
        <row r="706">
          <cell r="B706">
            <v>36816</v>
          </cell>
          <cell r="C706">
            <v>700</v>
          </cell>
          <cell r="D706">
            <v>1.8166140598889768</v>
          </cell>
          <cell r="E706">
            <v>1.0066828363687725</v>
          </cell>
          <cell r="F706">
            <v>183.3053802062515</v>
          </cell>
          <cell r="G706">
            <v>16.48</v>
          </cell>
          <cell r="H706">
            <v>6.0553801996299228E-4</v>
          </cell>
          <cell r="J706">
            <v>1.8667</v>
          </cell>
          <cell r="K706">
            <v>1.0124749145739547</v>
          </cell>
          <cell r="L706">
            <v>154.4386530983696</v>
          </cell>
        </row>
        <row r="707">
          <cell r="B707">
            <v>36817</v>
          </cell>
          <cell r="C707">
            <v>701</v>
          </cell>
          <cell r="D707">
            <v>1.8166140598889768</v>
          </cell>
          <cell r="E707">
            <v>1.0072924211002381</v>
          </cell>
          <cell r="F707">
            <v>183.41637858323017</v>
          </cell>
          <cell r="G707">
            <v>16.48</v>
          </cell>
          <cell r="H707">
            <v>6.0553801996299228E-4</v>
          </cell>
          <cell r="J707">
            <v>1.8794999999999999</v>
          </cell>
          <cell r="K707">
            <v>1.0194174757281553</v>
          </cell>
          <cell r="L707">
            <v>155.49764209481205</v>
          </cell>
        </row>
        <row r="708">
          <cell r="B708">
            <v>36818</v>
          </cell>
          <cell r="C708">
            <v>702</v>
          </cell>
          <cell r="D708">
            <v>1.8166140598889768</v>
          </cell>
          <cell r="E708">
            <v>1.0079023749584348</v>
          </cell>
          <cell r="F708">
            <v>183.52744417394624</v>
          </cell>
          <cell r="G708">
            <v>16.48</v>
          </cell>
          <cell r="H708">
            <v>6.0553801996299228E-4</v>
          </cell>
          <cell r="J708">
            <v>1.8714</v>
          </cell>
          <cell r="K708">
            <v>1.0150241362477628</v>
          </cell>
          <cell r="L708">
            <v>154.82750062050084</v>
          </cell>
        </row>
        <row r="709">
          <cell r="B709">
            <v>36819</v>
          </cell>
          <cell r="C709">
            <v>703</v>
          </cell>
          <cell r="D709">
            <v>1.817636678486112</v>
          </cell>
          <cell r="E709">
            <v>1.008512698166883</v>
          </cell>
          <cell r="F709">
            <v>183.63857701910018</v>
          </cell>
          <cell r="G709">
            <v>16.489999999999998</v>
          </cell>
          <cell r="H709">
            <v>6.0553801996299228E-4</v>
          </cell>
          <cell r="J709">
            <v>1.8795999999999999</v>
          </cell>
          <cell r="K709">
            <v>1.0194717144871726</v>
          </cell>
          <cell r="L709">
            <v>155.50591544634679</v>
          </cell>
        </row>
        <row r="710">
          <cell r="B710">
            <v>36822</v>
          </cell>
          <cell r="C710">
            <v>704</v>
          </cell>
          <cell r="D710">
            <v>1.8166140598889768</v>
          </cell>
          <cell r="E710">
            <v>1.0091237347238522</v>
          </cell>
          <cell r="F710">
            <v>183.74983975682517</v>
          </cell>
          <cell r="G710">
            <v>16.48</v>
          </cell>
          <cell r="H710">
            <v>6.05878892828704E-4</v>
          </cell>
          <cell r="J710">
            <v>1.8917999999999999</v>
          </cell>
          <cell r="K710">
            <v>1.0260888430872701</v>
          </cell>
          <cell r="L710">
            <v>156.515264333581</v>
          </cell>
        </row>
        <row r="711">
          <cell r="B711">
            <v>36823</v>
          </cell>
          <cell r="C711">
            <v>705</v>
          </cell>
          <cell r="D711">
            <v>1.8155913538431268</v>
          </cell>
          <cell r="E711">
            <v>1.0097347975120745</v>
          </cell>
          <cell r="F711">
            <v>183.86110727096005</v>
          </cell>
          <cell r="G711">
            <v>16.47</v>
          </cell>
          <cell r="H711">
            <v>6.0553801996299228E-4</v>
          </cell>
          <cell r="J711">
            <v>1.8980999999999999</v>
          </cell>
          <cell r="K711">
            <v>1.0295058849053533</v>
          </cell>
          <cell r="L711">
            <v>157.03648548026752</v>
          </cell>
        </row>
        <row r="712">
          <cell r="B712">
            <v>36824</v>
          </cell>
          <cell r="C712">
            <v>706</v>
          </cell>
          <cell r="D712">
            <v>1.8155913538431268</v>
          </cell>
          <cell r="E712">
            <v>1.0103458861014203</v>
          </cell>
          <cell r="F712">
            <v>183.97237948318312</v>
          </cell>
          <cell r="G712">
            <v>16.47</v>
          </cell>
          <cell r="H712">
            <v>6.0519711794770892E-4</v>
          </cell>
          <cell r="J712">
            <v>1.9281999999999999</v>
          </cell>
          <cell r="K712">
            <v>1.0458317513695286</v>
          </cell>
          <cell r="L712">
            <v>159.52676429221421</v>
          </cell>
        </row>
        <row r="713">
          <cell r="B713">
            <v>36825</v>
          </cell>
          <cell r="C713">
            <v>707</v>
          </cell>
          <cell r="D713">
            <v>1.8166140598889768</v>
          </cell>
          <cell r="E713">
            <v>1.0109573445198192</v>
          </cell>
          <cell r="F713">
            <v>184.08371903702835</v>
          </cell>
          <cell r="G713">
            <v>16.48</v>
          </cell>
          <cell r="H713">
            <v>6.0519711794793096E-4</v>
          </cell>
          <cell r="J713">
            <v>1.9339999999999999</v>
          </cell>
          <cell r="K713">
            <v>1.0489775993925259</v>
          </cell>
          <cell r="L713">
            <v>160.0066186812272</v>
          </cell>
        </row>
        <row r="714">
          <cell r="B714">
            <v>36826</v>
          </cell>
          <cell r="C714">
            <v>708</v>
          </cell>
          <cell r="D714">
            <v>1.8166140598889768</v>
          </cell>
          <cell r="E714">
            <v>1.0115695176284869</v>
          </cell>
          <cell r="F714">
            <v>184.19518872776146</v>
          </cell>
          <cell r="G714">
            <v>16.48</v>
          </cell>
          <cell r="H714">
            <v>6.0553801996299228E-4</v>
          </cell>
          <cell r="J714">
            <v>1.9239999999999999</v>
          </cell>
          <cell r="K714">
            <v>1.0435537234908066</v>
          </cell>
          <cell r="L714">
            <v>159.17928352775652</v>
          </cell>
        </row>
        <row r="715">
          <cell r="B715">
            <v>36829</v>
          </cell>
          <cell r="C715">
            <v>709</v>
          </cell>
          <cell r="D715">
            <v>1.8166140598889768</v>
          </cell>
          <cell r="E715">
            <v>1.0121820614312467</v>
          </cell>
          <cell r="F715">
            <v>184.30672591763042</v>
          </cell>
          <cell r="G715">
            <v>16.48</v>
          </cell>
          <cell r="H715">
            <v>6.0553801996321432E-4</v>
          </cell>
          <cell r="J715">
            <v>1.9184000000000001</v>
          </cell>
          <cell r="K715">
            <v>1.0405163529858437</v>
          </cell>
          <cell r="L715">
            <v>158.71597584181293</v>
          </cell>
        </row>
        <row r="716">
          <cell r="B716">
            <v>36830</v>
          </cell>
          <cell r="C716">
            <v>710</v>
          </cell>
          <cell r="D716">
            <v>1.817636678486112</v>
          </cell>
          <cell r="E716">
            <v>1.0127949761525679</v>
          </cell>
          <cell r="F716">
            <v>184.41833064750844</v>
          </cell>
          <cell r="G716">
            <v>16.489999999999998</v>
          </cell>
          <cell r="H716">
            <v>6.0553801996299228E-4</v>
          </cell>
          <cell r="J716">
            <v>1.909</v>
          </cell>
          <cell r="K716">
            <v>1.0354179096382274</v>
          </cell>
          <cell r="L716">
            <v>157.9382807975505</v>
          </cell>
        </row>
        <row r="717">
          <cell r="B717">
            <v>36831</v>
          </cell>
          <cell r="C717">
            <v>711</v>
          </cell>
          <cell r="D717">
            <v>1.8155913538431268</v>
          </cell>
          <cell r="E717">
            <v>1.0006058788928287</v>
          </cell>
          <cell r="F717">
            <v>184.53006582149848</v>
          </cell>
          <cell r="G717">
            <v>16.47</v>
          </cell>
          <cell r="H717">
            <v>6.05878892828704E-4</v>
          </cell>
          <cell r="J717">
            <v>1.9098999999999999</v>
          </cell>
          <cell r="K717">
            <v>1.0004714510214772</v>
          </cell>
          <cell r="L717">
            <v>158.01274096136285</v>
          </cell>
        </row>
        <row r="718">
          <cell r="B718">
            <v>36833</v>
          </cell>
          <cell r="C718">
            <v>712</v>
          </cell>
          <cell r="D718">
            <v>1.8125227108627406</v>
          </cell>
          <cell r="E718">
            <v>1.0012114426869361</v>
          </cell>
          <cell r="F718">
            <v>184.64174288550834</v>
          </cell>
          <cell r="G718">
            <v>16.440000000000001</v>
          </cell>
          <cell r="H718">
            <v>6.0519711794770892E-4</v>
          </cell>
          <cell r="J718">
            <v>1.9286000000000001</v>
          </cell>
          <cell r="K718">
            <v>1.010267155578837</v>
          </cell>
          <cell r="L718">
            <v>159.559857698353</v>
          </cell>
        </row>
        <row r="719">
          <cell r="B719">
            <v>36836</v>
          </cell>
          <cell r="C719">
            <v>713</v>
          </cell>
          <cell r="D719">
            <v>1.8084299616951682</v>
          </cell>
          <cell r="E719">
            <v>1.0018163488463514</v>
          </cell>
          <cell r="F719">
            <v>184.7532986696261</v>
          </cell>
          <cell r="G719">
            <v>16.399999999999999</v>
          </cell>
          <cell r="H719">
            <v>6.0417423695424688E-4</v>
          </cell>
          <cell r="J719">
            <v>1.9461999999999999</v>
          </cell>
          <cell r="K719">
            <v>1.0194866422210578</v>
          </cell>
          <cell r="L719">
            <v>161.01596756846135</v>
          </cell>
        </row>
        <row r="720">
          <cell r="B720">
            <v>36837</v>
          </cell>
          <cell r="C720">
            <v>714</v>
          </cell>
          <cell r="D720">
            <v>1.8104765113569066</v>
          </cell>
          <cell r="E720">
            <v>1.0024202537468081</v>
          </cell>
          <cell r="F720">
            <v>184.86466980323817</v>
          </cell>
          <cell r="G720">
            <v>16.420000000000002</v>
          </cell>
          <cell r="H720">
            <v>6.0280998723172274E-4</v>
          </cell>
          <cell r="J720">
            <v>1.9573</v>
          </cell>
          <cell r="K720">
            <v>1.0253012048192767</v>
          </cell>
          <cell r="L720">
            <v>161.93430958881379</v>
          </cell>
        </row>
        <row r="721">
          <cell r="B721">
            <v>36838</v>
          </cell>
          <cell r="C721">
            <v>715</v>
          </cell>
          <cell r="D721">
            <v>1.8145685603339068</v>
          </cell>
          <cell r="E721">
            <v>1.0030252065214471</v>
          </cell>
          <cell r="F721">
            <v>184.97623418405766</v>
          </cell>
          <cell r="G721">
            <v>16.46</v>
          </cell>
          <cell r="H721">
            <v>6.0349217045230219E-4</v>
          </cell>
          <cell r="J721">
            <v>1.9502999999999999</v>
          </cell>
          <cell r="K721">
            <v>1.0216343635411205</v>
          </cell>
          <cell r="L721">
            <v>161.35517498138429</v>
          </cell>
        </row>
        <row r="722">
          <cell r="B722">
            <v>36839</v>
          </cell>
          <cell r="C722">
            <v>716</v>
          </cell>
          <cell r="D722">
            <v>1.8155913538431268</v>
          </cell>
          <cell r="E722">
            <v>1.0036318925231058</v>
          </cell>
          <cell r="F722">
            <v>185.08811820371076</v>
          </cell>
          <cell r="G722">
            <v>16.47</v>
          </cell>
          <cell r="H722">
            <v>6.0485618677796893E-4</v>
          </cell>
          <cell r="J722">
            <v>1.9682999999999999</v>
          </cell>
          <cell r="K722">
            <v>1.0310633839706647</v>
          </cell>
          <cell r="L722">
            <v>162.84437825763149</v>
          </cell>
        </row>
        <row r="723">
          <cell r="B723">
            <v>36840</v>
          </cell>
          <cell r="C723">
            <v>717</v>
          </cell>
          <cell r="D723">
            <v>1.8166140598889768</v>
          </cell>
          <cell r="E723">
            <v>1.0042392876519413</v>
          </cell>
          <cell r="F723">
            <v>185.20013299941405</v>
          </cell>
          <cell r="G723">
            <v>16.48</v>
          </cell>
          <cell r="H723">
            <v>6.0519711794793096E-4</v>
          </cell>
          <cell r="J723">
            <v>1.9565999999999999</v>
          </cell>
          <cell r="K723">
            <v>1.0249345206914608</v>
          </cell>
          <cell r="L723">
            <v>161.87639612807081</v>
          </cell>
        </row>
        <row r="724">
          <cell r="B724">
            <v>36843</v>
          </cell>
          <cell r="C724">
            <v>718</v>
          </cell>
          <cell r="D724">
            <v>1.8166140598889768</v>
          </cell>
          <cell r="E724">
            <v>1.0048473927217552</v>
          </cell>
          <cell r="F724">
            <v>185.31227872124742</v>
          </cell>
          <cell r="G724">
            <v>16.48</v>
          </cell>
          <cell r="H724">
            <v>6.0553801996321432E-4</v>
          </cell>
          <cell r="J724">
            <v>1.9579</v>
          </cell>
          <cell r="K724">
            <v>1.0256155055002614</v>
          </cell>
          <cell r="L724">
            <v>161.983949698022</v>
          </cell>
        </row>
        <row r="725">
          <cell r="B725">
            <v>36844</v>
          </cell>
          <cell r="C725">
            <v>719</v>
          </cell>
          <cell r="D725">
            <v>1.817636678486112</v>
          </cell>
          <cell r="E725">
            <v>1.005455866022309</v>
          </cell>
          <cell r="F725">
            <v>185.42449235157915</v>
          </cell>
          <cell r="G725">
            <v>16.489999999999998</v>
          </cell>
          <cell r="H725">
            <v>6.0553801996321432E-4</v>
          </cell>
          <cell r="J725">
            <v>1.9440999999999999</v>
          </cell>
          <cell r="K725">
            <v>1.0183865898376108</v>
          </cell>
          <cell r="L725">
            <v>160.84222718623246</v>
          </cell>
        </row>
        <row r="726">
          <cell r="B726">
            <v>36846</v>
          </cell>
          <cell r="C726">
            <v>720</v>
          </cell>
          <cell r="D726">
            <v>1.817636678486112</v>
          </cell>
          <cell r="E726">
            <v>1.0060650505092026</v>
          </cell>
          <cell r="F726">
            <v>185.53683713770843</v>
          </cell>
          <cell r="G726">
            <v>16.489999999999998</v>
          </cell>
          <cell r="H726">
            <v>6.05878892828704E-4</v>
          </cell>
          <cell r="J726">
            <v>1.9486000000000001</v>
          </cell>
          <cell r="K726">
            <v>1.020743844944997</v>
          </cell>
          <cell r="L726">
            <v>161.21452800529428</v>
          </cell>
        </row>
        <row r="727">
          <cell r="B727">
            <v>36847</v>
          </cell>
          <cell r="C727">
            <v>721</v>
          </cell>
          <cell r="D727">
            <v>1.8186592096491871</v>
          </cell>
          <cell r="E727">
            <v>1.0066746040881187</v>
          </cell>
          <cell r="F727">
            <v>185.64924999117235</v>
          </cell>
          <cell r="G727">
            <v>16.5</v>
          </cell>
          <cell r="H727">
            <v>6.05878892828704E-4</v>
          </cell>
          <cell r="J727">
            <v>1.9609000000000001</v>
          </cell>
          <cell r="K727">
            <v>1.0271870089051858</v>
          </cell>
          <cell r="L727">
            <v>162.23215024406321</v>
          </cell>
        </row>
        <row r="728">
          <cell r="B728">
            <v>36850</v>
          </cell>
          <cell r="C728">
            <v>722</v>
          </cell>
          <cell r="D728">
            <v>1.817636678486112</v>
          </cell>
          <cell r="E728">
            <v>1.0072848701014003</v>
          </cell>
          <cell r="F728">
            <v>185.76179423059267</v>
          </cell>
          <cell r="G728">
            <v>16.489999999999998</v>
          </cell>
          <cell r="H728">
            <v>6.0621973654972905E-4</v>
          </cell>
          <cell r="J728">
            <v>1.9365000000000001</v>
          </cell>
          <cell r="K728">
            <v>1.0144054478784701</v>
          </cell>
          <cell r="L728">
            <v>160.21345246959476</v>
          </cell>
        </row>
        <row r="729">
          <cell r="B729">
            <v>36851</v>
          </cell>
          <cell r="C729">
            <v>723</v>
          </cell>
          <cell r="D729">
            <v>1.817636678486112</v>
          </cell>
          <cell r="E729">
            <v>1.0078951627432604</v>
          </cell>
          <cell r="F729">
            <v>185.87434338081096</v>
          </cell>
          <cell r="G729">
            <v>16.489999999999998</v>
          </cell>
          <cell r="H729">
            <v>6.05878892828704E-4</v>
          </cell>
          <cell r="J729">
            <v>1.91</v>
          </cell>
          <cell r="K729">
            <v>1.0005238344683076</v>
          </cell>
          <cell r="L729">
            <v>158.02101431289748</v>
          </cell>
        </row>
        <row r="730">
          <cell r="B730">
            <v>36852</v>
          </cell>
          <cell r="C730">
            <v>724</v>
          </cell>
          <cell r="D730">
            <v>1.8104765113569066</v>
          </cell>
          <cell r="E730">
            <v>1.0085058251485508</v>
          </cell>
          <cell r="F730">
            <v>185.98696072218382</v>
          </cell>
          <cell r="G730">
            <v>16.420000000000002</v>
          </cell>
          <cell r="H730">
            <v>6.0587889282892604E-4</v>
          </cell>
          <cell r="J730">
            <v>1.9321999999999999</v>
          </cell>
          <cell r="K730">
            <v>1.0121529596647456</v>
          </cell>
          <cell r="L730">
            <v>159.85769835360236</v>
          </cell>
        </row>
        <row r="731">
          <cell r="B731">
            <v>36853</v>
          </cell>
          <cell r="C731">
            <v>725</v>
          </cell>
          <cell r="D731">
            <v>1.8104765113569066</v>
          </cell>
          <cell r="E731">
            <v>1.0091144505178835</v>
          </cell>
          <cell r="F731">
            <v>186.09920239678587</v>
          </cell>
          <cell r="G731">
            <v>16.420000000000002</v>
          </cell>
          <cell r="H731">
            <v>6.0349217045230219E-4</v>
          </cell>
          <cell r="J731">
            <v>1.9413</v>
          </cell>
          <cell r="K731">
            <v>1.0169198533263486</v>
          </cell>
          <cell r="L731">
            <v>160.61057334326068</v>
          </cell>
        </row>
        <row r="732">
          <cell r="B732">
            <v>36854</v>
          </cell>
          <cell r="C732">
            <v>726</v>
          </cell>
          <cell r="D732">
            <v>1.8094532803030194</v>
          </cell>
          <cell r="E732">
            <v>1.0097234431878612</v>
          </cell>
          <cell r="F732">
            <v>186.21151180835972</v>
          </cell>
          <cell r="G732">
            <v>16.41</v>
          </cell>
          <cell r="H732">
            <v>6.0349217045208015E-4</v>
          </cell>
          <cell r="J732">
            <v>1.956</v>
          </cell>
          <cell r="K732">
            <v>1.0246202200104764</v>
          </cell>
          <cell r="L732">
            <v>161.82675601886257</v>
          </cell>
        </row>
        <row r="733">
          <cell r="B733">
            <v>36857</v>
          </cell>
          <cell r="C733">
            <v>727</v>
          </cell>
          <cell r="D733">
            <v>1.8084299616951682</v>
          </cell>
          <cell r="E733">
            <v>1.0103324589866862</v>
          </cell>
          <cell r="F733">
            <v>186.323825485317</v>
          </cell>
          <cell r="G733">
            <v>16.399999999999999</v>
          </cell>
          <cell r="H733">
            <v>6.0315109343433981E-4</v>
          </cell>
          <cell r="J733">
            <v>1.9571000000000001</v>
          </cell>
          <cell r="K733">
            <v>1.0251964379256153</v>
          </cell>
          <cell r="L733">
            <v>161.91776288574437</v>
          </cell>
        </row>
        <row r="734">
          <cell r="B734">
            <v>36858</v>
          </cell>
          <cell r="C734">
            <v>728</v>
          </cell>
          <cell r="D734">
            <v>1.8094532803030194</v>
          </cell>
          <cell r="E734">
            <v>1.0109414974833877</v>
          </cell>
          <cell r="F734">
            <v>186.43614334817877</v>
          </cell>
          <cell r="G734">
            <v>16.41</v>
          </cell>
          <cell r="H734">
            <v>6.0280998723172274E-4</v>
          </cell>
          <cell r="J734">
            <v>1.9778</v>
          </cell>
          <cell r="K734">
            <v>1.0360398114195912</v>
          </cell>
          <cell r="L734">
            <v>163.63034665342863</v>
          </cell>
        </row>
        <row r="735">
          <cell r="B735">
            <v>36859</v>
          </cell>
          <cell r="C735">
            <v>729</v>
          </cell>
          <cell r="D735">
            <v>1.8063830617582877</v>
          </cell>
          <cell r="E735">
            <v>1.0115512479529929</v>
          </cell>
          <cell r="F735">
            <v>186.54859251189492</v>
          </cell>
          <cell r="G735">
            <v>16.38</v>
          </cell>
          <cell r="H735">
            <v>6.0315109343433981E-4</v>
          </cell>
          <cell r="J735">
            <v>1.9610000000000001</v>
          </cell>
          <cell r="K735">
            <v>1.0272393923520167</v>
          </cell>
          <cell r="L735">
            <v>162.24042359559792</v>
          </cell>
        </row>
        <row r="736">
          <cell r="B736">
            <v>36860</v>
          </cell>
          <cell r="C736">
            <v>730</v>
          </cell>
          <cell r="D736">
            <v>1.8043358114263608</v>
          </cell>
          <cell r="E736">
            <v>1.0121603309664604</v>
          </cell>
          <cell r="F736">
            <v>186.66091858446435</v>
          </cell>
          <cell r="G736">
            <v>16.36</v>
          </cell>
          <cell r="H736">
            <v>6.0212768725276256E-4</v>
          </cell>
          <cell r="J736">
            <v>1.9596</v>
          </cell>
          <cell r="K736">
            <v>1.0265060240963855</v>
          </cell>
          <cell r="L736">
            <v>162.12459667411201</v>
          </cell>
        </row>
        <row r="737">
          <cell r="B737">
            <v>36861</v>
          </cell>
          <cell r="C737">
            <v>731</v>
          </cell>
          <cell r="D737">
            <v>1.8053594803992823</v>
          </cell>
          <cell r="E737">
            <v>1.0006014452704755</v>
          </cell>
          <cell r="F737">
            <v>186.77318491112959</v>
          </cell>
          <cell r="G737">
            <v>16.37</v>
          </cell>
          <cell r="H737">
            <v>6.014452704754536E-4</v>
          </cell>
          <cell r="J737">
            <v>1.9795</v>
          </cell>
          <cell r="K737">
            <v>1.0101551337007553</v>
          </cell>
          <cell r="L737">
            <v>163.77099362951864</v>
          </cell>
        </row>
        <row r="738">
          <cell r="B738">
            <v>36864</v>
          </cell>
          <cell r="C738">
            <v>732</v>
          </cell>
          <cell r="D738">
            <v>1.8043358114263608</v>
          </cell>
          <cell r="E738">
            <v>1.0012035937055823</v>
          </cell>
          <cell r="F738">
            <v>186.88558249115084</v>
          </cell>
          <cell r="G738">
            <v>16.36</v>
          </cell>
          <cell r="H738">
            <v>6.0178649346664947E-4</v>
          </cell>
          <cell r="J738">
            <v>1.9846999999999999</v>
          </cell>
          <cell r="K738">
            <v>1.0128087364768321</v>
          </cell>
          <cell r="L738">
            <v>164.20120790932339</v>
          </cell>
        </row>
        <row r="739">
          <cell r="B739">
            <v>36865</v>
          </cell>
          <cell r="C739">
            <v>733</v>
          </cell>
          <cell r="D739">
            <v>1.8043358114263608</v>
          </cell>
          <cell r="E739">
            <v>1.0018057628717996</v>
          </cell>
          <cell r="F739">
            <v>186.99798394086019</v>
          </cell>
          <cell r="G739">
            <v>16.36</v>
          </cell>
          <cell r="H739">
            <v>6.014452704754536E-4</v>
          </cell>
          <cell r="J739">
            <v>1.9648000000000001</v>
          </cell>
          <cell r="K739">
            <v>1.0026536027760768</v>
          </cell>
          <cell r="L739">
            <v>162.55481095391676</v>
          </cell>
        </row>
        <row r="740">
          <cell r="B740">
            <v>36866</v>
          </cell>
          <cell r="C740">
            <v>734</v>
          </cell>
          <cell r="D740">
            <v>1.8033120548242021</v>
          </cell>
          <cell r="E740">
            <v>1.0024082942098138</v>
          </cell>
          <cell r="F740">
            <v>187.11045299388985</v>
          </cell>
          <cell r="G740">
            <v>16.350000000000001</v>
          </cell>
          <cell r="H740">
            <v>6.014452704754536E-4</v>
          </cell>
          <cell r="J740">
            <v>1.9657</v>
          </cell>
          <cell r="K740">
            <v>1.0031128801796285</v>
          </cell>
          <cell r="L740">
            <v>162.6292711177291</v>
          </cell>
        </row>
        <row r="741">
          <cell r="B741">
            <v>36867</v>
          </cell>
          <cell r="C741">
            <v>735</v>
          </cell>
          <cell r="D741">
            <v>1.8022882105781513</v>
          </cell>
          <cell r="E741">
            <v>1.0030108458634153</v>
          </cell>
          <cell r="F741">
            <v>187.2229258390457</v>
          </cell>
          <cell r="G741">
            <v>16.34</v>
          </cell>
          <cell r="H741">
            <v>6.0110401827473403E-4</v>
          </cell>
          <cell r="J741">
            <v>1.9698</v>
          </cell>
          <cell r="K741">
            <v>1.0052051439069196</v>
          </cell>
          <cell r="L741">
            <v>162.96847853065205</v>
          </cell>
        </row>
        <row r="742">
          <cell r="B742">
            <v>36868</v>
          </cell>
          <cell r="C742">
            <v>736</v>
          </cell>
          <cell r="D742">
            <v>1.8022882105781513</v>
          </cell>
          <cell r="E742">
            <v>1.0036134174042759</v>
          </cell>
          <cell r="F742">
            <v>187.3354023963756</v>
          </cell>
          <cell r="G742">
            <v>16.34</v>
          </cell>
          <cell r="H742">
            <v>6.0076273685938375E-4</v>
          </cell>
          <cell r="J742">
            <v>1.9695</v>
          </cell>
          <cell r="K742">
            <v>1.0050520514390691</v>
          </cell>
          <cell r="L742">
            <v>162.94365847604791</v>
          </cell>
        </row>
        <row r="743">
          <cell r="B743">
            <v>36871</v>
          </cell>
          <cell r="C743">
            <v>737</v>
          </cell>
          <cell r="D743">
            <v>1.8012642786728872</v>
          </cell>
          <cell r="E743">
            <v>1.0042163509476645</v>
          </cell>
          <cell r="F743">
            <v>187.4479465254299</v>
          </cell>
          <cell r="G743">
            <v>16.329999999999998</v>
          </cell>
          <cell r="H743">
            <v>6.0076273685938375E-4</v>
          </cell>
          <cell r="J743">
            <v>1.9648000000000001</v>
          </cell>
          <cell r="K743">
            <v>1.0026536027760766</v>
          </cell>
          <cell r="L743">
            <v>162.5548109539167</v>
          </cell>
        </row>
        <row r="744">
          <cell r="B744">
            <v>36872</v>
          </cell>
          <cell r="C744">
            <v>738</v>
          </cell>
          <cell r="D744">
            <v>1.800240259093755</v>
          </cell>
          <cell r="E744">
            <v>1.0048193039613382</v>
          </cell>
          <cell r="F744">
            <v>187.56049428882551</v>
          </cell>
          <cell r="G744">
            <v>16.32</v>
          </cell>
          <cell r="H744">
            <v>6.0042142622429573E-4</v>
          </cell>
          <cell r="J744">
            <v>1.9676</v>
          </cell>
          <cell r="K744">
            <v>1.0040824658093486</v>
          </cell>
          <cell r="L744">
            <v>162.78646479688845</v>
          </cell>
        </row>
        <row r="745">
          <cell r="B745">
            <v>36873</v>
          </cell>
          <cell r="C745">
            <v>739</v>
          </cell>
          <cell r="D745">
            <v>1.7992161518254335</v>
          </cell>
          <cell r="E745">
            <v>1.0054222760160401</v>
          </cell>
          <cell r="F745">
            <v>187.67304560643692</v>
          </cell>
          <cell r="G745">
            <v>16.309999999999999</v>
          </cell>
          <cell r="H745">
            <v>6.0008008636458499E-4</v>
          </cell>
          <cell r="J745">
            <v>1.9622999999999999</v>
          </cell>
          <cell r="K745">
            <v>1.001377832210655</v>
          </cell>
          <cell r="L745">
            <v>162.34797716554903</v>
          </cell>
        </row>
        <row r="746">
          <cell r="B746">
            <v>36874</v>
          </cell>
          <cell r="C746">
            <v>740</v>
          </cell>
          <cell r="D746">
            <v>1.7981919568532678</v>
          </cell>
          <cell r="E746">
            <v>1.0060252666821778</v>
          </cell>
          <cell r="F746">
            <v>187.78560039807604</v>
          </cell>
          <cell r="G746">
            <v>16.3</v>
          </cell>
          <cell r="H746">
            <v>5.997387172751445E-4</v>
          </cell>
          <cell r="J746">
            <v>1.9635</v>
          </cell>
          <cell r="K746">
            <v>1.0019902020820575</v>
          </cell>
          <cell r="L746">
            <v>162.44725738396554</v>
          </cell>
        </row>
        <row r="747">
          <cell r="B747">
            <v>36875</v>
          </cell>
          <cell r="C747">
            <v>741</v>
          </cell>
          <cell r="D747">
            <v>1.7981919568532678</v>
          </cell>
          <cell r="E747">
            <v>1.0066282755298241</v>
          </cell>
          <cell r="F747">
            <v>187.89815858349226</v>
          </cell>
          <cell r="G747">
            <v>16.3</v>
          </cell>
          <cell r="H747">
            <v>5.9939731895108928E-4</v>
          </cell>
          <cell r="J747">
            <v>1.9678</v>
          </cell>
          <cell r="K747">
            <v>1.0041845274545824</v>
          </cell>
          <cell r="L747">
            <v>162.8030114999579</v>
          </cell>
        </row>
        <row r="748">
          <cell r="B748">
            <v>36878</v>
          </cell>
          <cell r="C748">
            <v>742</v>
          </cell>
          <cell r="D748">
            <v>1.7961433037354535</v>
          </cell>
          <cell r="E748">
            <v>1.0072316458193571</v>
          </cell>
          <cell r="F748">
            <v>188.01078423598307</v>
          </cell>
          <cell r="G748">
            <v>16.28</v>
          </cell>
          <cell r="H748">
            <v>5.9939731895108928E-4</v>
          </cell>
          <cell r="J748">
            <v>1.9539</v>
          </cell>
          <cell r="K748">
            <v>0.99709124311083885</v>
          </cell>
          <cell r="L748">
            <v>161.65301563663368</v>
          </cell>
        </row>
        <row r="749">
          <cell r="B749">
            <v>36879</v>
          </cell>
          <cell r="C749">
            <v>743</v>
          </cell>
          <cell r="D749">
            <v>1.794094299621074</v>
          </cell>
          <cell r="E749">
            <v>1.0078346899446733</v>
          </cell>
          <cell r="F749">
            <v>188.12334900636154</v>
          </cell>
          <cell r="G749">
            <v>16.260000000000002</v>
          </cell>
          <cell r="H749">
            <v>5.9871443457826246E-4</v>
          </cell>
          <cell r="J749">
            <v>1.9556</v>
          </cell>
          <cell r="K749">
            <v>0.99795876709532561</v>
          </cell>
          <cell r="L749">
            <v>161.79366261272372</v>
          </cell>
        </row>
        <row r="750">
          <cell r="B750">
            <v>36880</v>
          </cell>
          <cell r="C750">
            <v>744</v>
          </cell>
          <cell r="D750">
            <v>1.7694788285163021</v>
          </cell>
          <cell r="E750">
            <v>1.0084374067687367</v>
          </cell>
          <cell r="F750">
            <v>188.23585268238753</v>
          </cell>
          <cell r="G750">
            <v>16.02</v>
          </cell>
          <cell r="H750">
            <v>5.9803143320702468E-4</v>
          </cell>
          <cell r="J750">
            <v>1.9559</v>
          </cell>
          <cell r="K750">
            <v>0.99811185956317627</v>
          </cell>
          <cell r="L750">
            <v>161.81848266732786</v>
          </cell>
        </row>
        <row r="751">
          <cell r="B751">
            <v>36881</v>
          </cell>
          <cell r="C751">
            <v>745</v>
          </cell>
          <cell r="D751">
            <v>1.7406965964359422</v>
          </cell>
          <cell r="E751">
            <v>1.0090322096491238</v>
          </cell>
          <cell r="F751">
            <v>188.34687913441724</v>
          </cell>
          <cell r="G751">
            <v>15.74</v>
          </cell>
          <cell r="H751">
            <v>5.8982627617187866E-4</v>
          </cell>
          <cell r="J751">
            <v>1.9578</v>
          </cell>
          <cell r="K751">
            <v>0.99908144519289654</v>
          </cell>
          <cell r="L751">
            <v>161.97567634648726</v>
          </cell>
        </row>
        <row r="752">
          <cell r="B752">
            <v>36882</v>
          </cell>
          <cell r="C752">
            <v>746</v>
          </cell>
          <cell r="D752">
            <v>1.7396673773233395</v>
          </cell>
          <cell r="E752">
            <v>1.0096176826268006</v>
          </cell>
          <cell r="F752">
            <v>188.45616405823679</v>
          </cell>
          <cell r="G752">
            <v>15.73</v>
          </cell>
          <cell r="H752">
            <v>5.8023219881220278E-4</v>
          </cell>
          <cell r="J752">
            <v>1.9523999999999999</v>
          </cell>
          <cell r="K752">
            <v>0.99632578077158596</v>
          </cell>
          <cell r="L752">
            <v>161.52891536361309</v>
          </cell>
        </row>
        <row r="753">
          <cell r="B753">
            <v>36886</v>
          </cell>
          <cell r="C753">
            <v>747</v>
          </cell>
          <cell r="D753">
            <v>1.738638069627596</v>
          </cell>
          <cell r="E753">
            <v>1.0102031489421455</v>
          </cell>
          <cell r="F753">
            <v>188.56544773845934</v>
          </cell>
          <cell r="G753">
            <v>15.72</v>
          </cell>
          <cell r="H753">
            <v>5.7988912577444651E-4</v>
          </cell>
          <cell r="J753">
            <v>1.9578</v>
          </cell>
          <cell r="K753">
            <v>0.99908144519289654</v>
          </cell>
          <cell r="L753">
            <v>161.97567634648726</v>
          </cell>
        </row>
        <row r="754">
          <cell r="B754">
            <v>36887</v>
          </cell>
          <cell r="C754">
            <v>748</v>
          </cell>
          <cell r="D754">
            <v>1.7365791884234039</v>
          </cell>
          <cell r="E754">
            <v>1.0107886081597484</v>
          </cell>
          <cell r="F754">
            <v>188.67473009381084</v>
          </cell>
          <cell r="G754">
            <v>15.7</v>
          </cell>
          <cell r="H754">
            <v>5.7954602320919868E-4</v>
          </cell>
          <cell r="J754">
            <v>1.9608000000000001</v>
          </cell>
          <cell r="K754">
            <v>1.0006123698714022</v>
          </cell>
          <cell r="L754">
            <v>162.22387689252847</v>
          </cell>
        </row>
        <row r="755">
          <cell r="B755">
            <v>36888</v>
          </cell>
          <cell r="C755">
            <v>749</v>
          </cell>
          <cell r="D755">
            <v>1.738638069627596</v>
          </cell>
          <cell r="E755">
            <v>1.0113737129800235</v>
          </cell>
          <cell r="F755">
            <v>188.7839462970316</v>
          </cell>
          <cell r="G755">
            <v>15.72</v>
          </cell>
          <cell r="H755">
            <v>5.7885972947446795E-4</v>
          </cell>
          <cell r="J755">
            <v>1.9554</v>
          </cell>
          <cell r="K755">
            <v>0.99785670545009164</v>
          </cell>
          <cell r="L755">
            <v>161.7771159096543</v>
          </cell>
        </row>
        <row r="756">
          <cell r="B756">
            <v>36889</v>
          </cell>
          <cell r="C756">
            <v>750</v>
          </cell>
          <cell r="D756">
            <v>1.738638069627596</v>
          </cell>
          <cell r="E756">
            <v>1.0119598505933594</v>
          </cell>
          <cell r="F756">
            <v>188.89335528235378</v>
          </cell>
          <cell r="G756">
            <v>15.72</v>
          </cell>
          <cell r="H756">
            <v>5.7954602320919868E-4</v>
          </cell>
          <cell r="J756">
            <v>1.9554</v>
          </cell>
          <cell r="K756">
            <v>0.99785670545009164</v>
          </cell>
          <cell r="L756">
            <v>161.7771159096543</v>
          </cell>
        </row>
        <row r="757">
          <cell r="B757">
            <v>36893</v>
          </cell>
          <cell r="C757">
            <v>751</v>
          </cell>
          <cell r="D757">
            <v>1.7396673773233395</v>
          </cell>
          <cell r="E757">
            <v>1.0005795460232092</v>
          </cell>
          <cell r="F757">
            <v>189.0028276752183</v>
          </cell>
          <cell r="G757">
            <v>15.73</v>
          </cell>
          <cell r="H757">
            <v>5.7954602320919868E-4</v>
          </cell>
          <cell r="J757">
            <v>1.9383999999999999</v>
          </cell>
          <cell r="K757">
            <v>0.99130612662370865</v>
          </cell>
          <cell r="L757">
            <v>160.37064614875416</v>
          </cell>
        </row>
        <row r="758">
          <cell r="B758">
            <v>36894</v>
          </cell>
          <cell r="C758">
            <v>752</v>
          </cell>
          <cell r="D758">
            <v>1.7365791884234039</v>
          </cell>
          <cell r="E758">
            <v>1.0011597712214204</v>
          </cell>
          <cell r="F758">
            <v>189.11242835972777</v>
          </cell>
          <cell r="G758">
            <v>15.7</v>
          </cell>
          <cell r="H758">
            <v>5.7988912577444651E-4</v>
          </cell>
          <cell r="J758">
            <v>1.9421999999999999</v>
          </cell>
          <cell r="K758">
            <v>0.9932494630254679</v>
          </cell>
          <cell r="L758">
            <v>160.68503350707303</v>
          </cell>
        </row>
        <row r="759">
          <cell r="B759">
            <v>36895</v>
          </cell>
          <cell r="C759">
            <v>753</v>
          </cell>
          <cell r="D759">
            <v>1.735549614884313</v>
          </cell>
          <cell r="E759">
            <v>1.0017393022957504</v>
          </cell>
          <cell r="F759">
            <v>189.22189792884836</v>
          </cell>
          <cell r="G759">
            <v>15.69</v>
          </cell>
          <cell r="H759">
            <v>5.7885972947446795E-4</v>
          </cell>
          <cell r="J759">
            <v>1.9357</v>
          </cell>
          <cell r="K759">
            <v>0.98992533496982715</v>
          </cell>
          <cell r="L759">
            <v>160.14726565731712</v>
          </cell>
        </row>
        <row r="760">
          <cell r="B760">
            <v>36896</v>
          </cell>
          <cell r="C760">
            <v>754</v>
          </cell>
          <cell r="D760">
            <v>1.7365791884234039</v>
          </cell>
          <cell r="E760">
            <v>1.0023188250491883</v>
          </cell>
          <cell r="F760">
            <v>189.33136592620775</v>
          </cell>
          <cell r="G760">
            <v>15.7</v>
          </cell>
          <cell r="H760">
            <v>5.7851653829499305E-4</v>
          </cell>
          <cell r="J760">
            <v>1.9483999999999999</v>
          </cell>
          <cell r="K760">
            <v>0.99642016978623293</v>
          </cell>
          <cell r="L760">
            <v>161.19798130222486</v>
          </cell>
        </row>
        <row r="761">
          <cell r="B761">
            <v>36899</v>
          </cell>
          <cell r="C761">
            <v>755</v>
          </cell>
          <cell r="D761">
            <v>1.735549614884313</v>
          </cell>
          <cell r="E761">
            <v>1.0028990270531035</v>
          </cell>
          <cell r="F761">
            <v>189.44096222946885</v>
          </cell>
          <cell r="G761">
            <v>15.69</v>
          </cell>
          <cell r="H761">
            <v>5.7885972947469E-4</v>
          </cell>
          <cell r="J761">
            <v>1.9523999999999999</v>
          </cell>
          <cell r="K761">
            <v>0.99846578705124278</v>
          </cell>
          <cell r="L761">
            <v>161.52891536361315</v>
          </cell>
        </row>
        <row r="762">
          <cell r="B762">
            <v>36900</v>
          </cell>
          <cell r="C762">
            <v>756</v>
          </cell>
          <cell r="D762">
            <v>1.735549614884313</v>
          </cell>
          <cell r="E762">
            <v>1.0034792207264935</v>
          </cell>
          <cell r="F762">
            <v>189.55055695914908</v>
          </cell>
          <cell r="G762">
            <v>15.69</v>
          </cell>
          <cell r="H762">
            <v>5.7851653829477101E-4</v>
          </cell>
          <cell r="J762">
            <v>1.9440999999999999</v>
          </cell>
          <cell r="K762">
            <v>0.99422113122634759</v>
          </cell>
          <cell r="L762">
            <v>160.84222718623249</v>
          </cell>
        </row>
        <row r="763">
          <cell r="B763">
            <v>36901</v>
          </cell>
          <cell r="C763">
            <v>757</v>
          </cell>
          <cell r="D763">
            <v>1.7293703115752734</v>
          </cell>
          <cell r="E763">
            <v>1.0040597500515189</v>
          </cell>
          <cell r="F763">
            <v>189.66021509119292</v>
          </cell>
          <cell r="G763">
            <v>15.63</v>
          </cell>
          <cell r="H763">
            <v>5.7851653829477101E-4</v>
          </cell>
          <cell r="J763">
            <v>1.9429000000000001</v>
          </cell>
          <cell r="K763">
            <v>0.9936074460468447</v>
          </cell>
          <cell r="L763">
            <v>160.74294696781601</v>
          </cell>
        </row>
        <row r="764">
          <cell r="B764">
            <v>36902</v>
          </cell>
          <cell r="C764">
            <v>758</v>
          </cell>
          <cell r="D764">
            <v>1.727309834075319</v>
          </cell>
          <cell r="E764">
            <v>1.0046385470924479</v>
          </cell>
          <cell r="F764">
            <v>189.7695460062815</v>
          </cell>
          <cell r="G764">
            <v>15.61</v>
          </cell>
          <cell r="H764">
            <v>5.7645677052509114E-4</v>
          </cell>
          <cell r="J764">
            <v>1.9462999999999999</v>
          </cell>
          <cell r="K764">
            <v>0.99534622072210277</v>
          </cell>
          <cell r="L764">
            <v>161.024240919996</v>
          </cell>
        </row>
        <row r="765">
          <cell r="B765">
            <v>36903</v>
          </cell>
          <cell r="C765">
            <v>759</v>
          </cell>
          <cell r="D765">
            <v>1.7252490015060573</v>
          </cell>
          <cell r="E765">
            <v>1.0052169877731425</v>
          </cell>
          <cell r="F765">
            <v>189.87880960728972</v>
          </cell>
          <cell r="G765">
            <v>15.59</v>
          </cell>
          <cell r="H765">
            <v>5.7576994469177301E-4</v>
          </cell>
          <cell r="J765">
            <v>1.9508000000000001</v>
          </cell>
          <cell r="K765">
            <v>0.99764754014523882</v>
          </cell>
          <cell r="L765">
            <v>161.39654173905782</v>
          </cell>
        </row>
        <row r="766">
          <cell r="B766">
            <v>36906</v>
          </cell>
          <cell r="C766">
            <v>760</v>
          </cell>
          <cell r="D766">
            <v>1.7242184520323001</v>
          </cell>
          <cell r="E766">
            <v>1.0057950709746266</v>
          </cell>
          <cell r="F766">
            <v>189.98800568285043</v>
          </cell>
          <cell r="G766">
            <v>15.58</v>
          </cell>
          <cell r="H766">
            <v>5.750830005020191E-4</v>
          </cell>
          <cell r="J766">
            <v>1.9475</v>
          </cell>
          <cell r="K766">
            <v>0.99595990590160577</v>
          </cell>
          <cell r="L766">
            <v>161.12352113841249</v>
          </cell>
        </row>
        <row r="767">
          <cell r="B767">
            <v>36907</v>
          </cell>
          <cell r="C767">
            <v>761</v>
          </cell>
          <cell r="D767">
            <v>1.7252490015060573</v>
          </cell>
          <cell r="E767">
            <v>1.0063731411147392</v>
          </cell>
          <cell r="F767">
            <v>190.09719929120484</v>
          </cell>
          <cell r="G767">
            <v>15.59</v>
          </cell>
          <cell r="H767">
            <v>5.7473948401076669E-4</v>
          </cell>
          <cell r="J767">
            <v>1.9516</v>
          </cell>
          <cell r="K767">
            <v>0.99805666359824086</v>
          </cell>
          <cell r="L767">
            <v>161.46272855133549</v>
          </cell>
        </row>
        <row r="768">
          <cell r="B768">
            <v>36908</v>
          </cell>
          <cell r="C768">
            <v>762</v>
          </cell>
          <cell r="D768">
            <v>1.6932606005499728</v>
          </cell>
          <cell r="E768">
            <v>1.0069518892003562</v>
          </cell>
          <cell r="F768">
            <v>190.20652095896028</v>
          </cell>
          <cell r="G768">
            <v>15.28</v>
          </cell>
          <cell r="H768">
            <v>5.7508300050224115E-4</v>
          </cell>
          <cell r="J768">
            <v>1.9500999999999999</v>
          </cell>
          <cell r="K768">
            <v>0.99728955712386214</v>
          </cell>
          <cell r="L768">
            <v>161.33862827831487</v>
          </cell>
        </row>
        <row r="769">
          <cell r="B769">
            <v>36909</v>
          </cell>
          <cell r="C769">
            <v>763</v>
          </cell>
          <cell r="D769">
            <v>1.6849916208456772</v>
          </cell>
          <cell r="E769">
            <v>1.0075202331872337</v>
          </cell>
          <cell r="F769">
            <v>190.31387736159613</v>
          </cell>
          <cell r="G769">
            <v>15.2</v>
          </cell>
          <cell r="H769">
            <v>5.6442020018332428E-4</v>
          </cell>
          <cell r="J769">
            <v>1.9527000000000001</v>
          </cell>
          <cell r="K769">
            <v>0.99861920834611861</v>
          </cell>
          <cell r="L769">
            <v>161.55373541821726</v>
          </cell>
        </row>
        <row r="770">
          <cell r="B770">
            <v>36910</v>
          </cell>
          <cell r="C770">
            <v>764</v>
          </cell>
          <cell r="D770">
            <v>1.6849916208456772</v>
          </cell>
          <cell r="E770">
            <v>1.0080861209041514</v>
          </cell>
          <cell r="F770">
            <v>190.42076979115777</v>
          </cell>
          <cell r="G770">
            <v>15.2</v>
          </cell>
          <cell r="H770">
            <v>5.6166387361522574E-4</v>
          </cell>
          <cell r="J770">
            <v>1.9553</v>
          </cell>
          <cell r="K770">
            <v>0.99994885956837487</v>
          </cell>
          <cell r="L770">
            <v>161.76884255811962</v>
          </cell>
        </row>
        <row r="771">
          <cell r="B771">
            <v>36913</v>
          </cell>
          <cell r="C771">
            <v>765</v>
          </cell>
          <cell r="D771">
            <v>1.6829234822386407</v>
          </cell>
          <cell r="E771">
            <v>1.0086523264597562</v>
          </cell>
          <cell r="F771">
            <v>190.52772225833547</v>
          </cell>
          <cell r="G771">
            <v>15.18</v>
          </cell>
          <cell r="H771">
            <v>5.6166387361522574E-4</v>
          </cell>
          <cell r="J771">
            <v>1.9571000000000001</v>
          </cell>
          <cell r="K771">
            <v>1.0008693873376291</v>
          </cell>
          <cell r="L771">
            <v>161.91776288574431</v>
          </cell>
        </row>
        <row r="772">
          <cell r="B772">
            <v>36914</v>
          </cell>
          <cell r="C772">
            <v>766</v>
          </cell>
          <cell r="D772">
            <v>1.6798206035646412</v>
          </cell>
          <cell r="E772">
            <v>1.0092181546882941</v>
          </cell>
          <cell r="F772">
            <v>190.63460345093748</v>
          </cell>
          <cell r="G772">
            <v>15.15</v>
          </cell>
          <cell r="H772">
            <v>5.6097449407954691E-4</v>
          </cell>
          <cell r="J772">
            <v>1.9585999999999999</v>
          </cell>
          <cell r="K772">
            <v>1.0016364938120077</v>
          </cell>
          <cell r="L772">
            <v>162.04186315876493</v>
          </cell>
        </row>
        <row r="773">
          <cell r="B773">
            <v>36915</v>
          </cell>
          <cell r="C773">
            <v>767</v>
          </cell>
          <cell r="D773">
            <v>1.6818892787977546</v>
          </cell>
          <cell r="E773">
            <v>1.009783256504873</v>
          </cell>
          <cell r="F773">
            <v>190.74134742914723</v>
          </cell>
          <cell r="G773">
            <v>15.17</v>
          </cell>
          <cell r="H773">
            <v>5.5994020118821375E-4</v>
          </cell>
          <cell r="J773">
            <v>1.9595</v>
          </cell>
          <cell r="K773">
            <v>1.0020967576966349</v>
          </cell>
          <cell r="L773">
            <v>162.1163233225773</v>
          </cell>
        </row>
        <row r="774">
          <cell r="B774">
            <v>36916</v>
          </cell>
          <cell r="C774">
            <v>768</v>
          </cell>
          <cell r="D774">
            <v>1.6829234822386407</v>
          </cell>
          <cell r="E774">
            <v>1.0103493710492146</v>
          </cell>
          <cell r="F774">
            <v>190.84828270490206</v>
          </cell>
          <cell r="G774">
            <v>15.18</v>
          </cell>
          <cell r="H774">
            <v>5.6062975959925154E-4</v>
          </cell>
          <cell r="J774">
            <v>1.9738</v>
          </cell>
          <cell r="K774">
            <v>1.0094098394190447</v>
          </cell>
          <cell r="L774">
            <v>163.29941259204037</v>
          </cell>
        </row>
        <row r="775">
          <cell r="B775">
            <v>36917</v>
          </cell>
          <cell r="C775">
            <v>769</v>
          </cell>
          <cell r="D775">
            <v>1.6767169196014731</v>
          </cell>
          <cell r="E775">
            <v>1.0109161512764826</v>
          </cell>
          <cell r="F775">
            <v>190.95534372373839</v>
          </cell>
          <cell r="G775">
            <v>15.12</v>
          </cell>
          <cell r="H775">
            <v>5.6097449407954691E-4</v>
          </cell>
          <cell r="J775">
            <v>1.974</v>
          </cell>
          <cell r="K775">
            <v>1.0095121202822952</v>
          </cell>
          <cell r="L775">
            <v>163.31595929510976</v>
          </cell>
        </row>
        <row r="776">
          <cell r="B776">
            <v>36920</v>
          </cell>
          <cell r="C776">
            <v>770</v>
          </cell>
          <cell r="D776">
            <v>1.6736124299308042</v>
          </cell>
          <cell r="E776">
            <v>1.0114811580148639</v>
          </cell>
          <cell r="F776">
            <v>191.06206974230838</v>
          </cell>
          <cell r="G776">
            <v>15.09</v>
          </cell>
          <cell r="H776">
            <v>5.5890563986715769E-4</v>
          </cell>
          <cell r="J776">
            <v>1.9753000000000001</v>
          </cell>
          <cell r="K776">
            <v>1.0101769458934236</v>
          </cell>
          <cell r="L776">
            <v>163.42351286506096</v>
          </cell>
        </row>
        <row r="777">
          <cell r="B777">
            <v>36921</v>
          </cell>
          <cell r="C777">
            <v>771</v>
          </cell>
          <cell r="D777">
            <v>1.6725774209223054</v>
          </cell>
          <cell r="E777">
            <v>1.012045433827762</v>
          </cell>
          <cell r="F777">
            <v>191.16865769391137</v>
          </cell>
          <cell r="G777">
            <v>15.08</v>
          </cell>
          <cell r="H777">
            <v>5.5787080997671268E-4</v>
          </cell>
          <cell r="J777">
            <v>1.9714</v>
          </cell>
          <cell r="K777">
            <v>1.0081824690600389</v>
          </cell>
          <cell r="L777">
            <v>163.10085215520738</v>
          </cell>
        </row>
        <row r="778">
          <cell r="B778">
            <v>36922</v>
          </cell>
          <cell r="C778">
            <v>772</v>
          </cell>
          <cell r="D778">
            <v>1.6684364888797099</v>
          </cell>
          <cell r="E778">
            <v>1.0126096752749514</v>
          </cell>
          <cell r="F778">
            <v>191.27523915406033</v>
          </cell>
          <cell r="G778">
            <v>15.04</v>
          </cell>
          <cell r="H778">
            <v>5.5752580697410181E-4</v>
          </cell>
          <cell r="J778">
            <v>1.9711000000000001</v>
          </cell>
          <cell r="K778">
            <v>1.0080290477651632</v>
          </cell>
          <cell r="L778">
            <v>163.07603210060324</v>
          </cell>
        </row>
        <row r="779">
          <cell r="B779">
            <v>36923</v>
          </cell>
          <cell r="C779">
            <v>773</v>
          </cell>
          <cell r="D779">
            <v>1.6674010317896393</v>
          </cell>
          <cell r="E779">
            <v>1.0005561454962932</v>
          </cell>
          <cell r="F779">
            <v>191.38161601686826</v>
          </cell>
          <cell r="G779">
            <v>15.03</v>
          </cell>
          <cell r="H779">
            <v>5.5614549629323662E-4</v>
          </cell>
          <cell r="J779">
            <v>1.9739</v>
          </cell>
          <cell r="K779">
            <v>1.0014205266095073</v>
          </cell>
          <cell r="L779">
            <v>163.30768594357502</v>
          </cell>
        </row>
        <row r="780">
          <cell r="B780">
            <v>36924</v>
          </cell>
          <cell r="C780">
            <v>774</v>
          </cell>
          <cell r="D780">
            <v>1.6663654850359588</v>
          </cell>
          <cell r="E780">
            <v>1.0011122549460811</v>
          </cell>
          <cell r="F780">
            <v>191.48798598487227</v>
          </cell>
          <cell r="G780">
            <v>15.02</v>
          </cell>
          <cell r="H780">
            <v>5.5580034392965771E-4</v>
          </cell>
          <cell r="J780">
            <v>1.9934000000000001</v>
          </cell>
          <cell r="K780">
            <v>1.0113134797828622</v>
          </cell>
          <cell r="L780">
            <v>164.92098949284284</v>
          </cell>
        </row>
        <row r="781">
          <cell r="B781">
            <v>36927</v>
          </cell>
          <cell r="C781">
            <v>775</v>
          </cell>
          <cell r="D781">
            <v>1.6684364888797099</v>
          </cell>
          <cell r="E781">
            <v>1.0016683279155107</v>
          </cell>
          <cell r="F781">
            <v>191.59434897508703</v>
          </cell>
          <cell r="G781">
            <v>15.04</v>
          </cell>
          <cell r="H781">
            <v>5.5545516167865294E-4</v>
          </cell>
          <cell r="J781">
            <v>1.9944999999999999</v>
          </cell>
          <cell r="K781">
            <v>1.0118715438080257</v>
          </cell>
          <cell r="L781">
            <v>165.01199635972461</v>
          </cell>
        </row>
        <row r="782">
          <cell r="B782">
            <v>36928</v>
          </cell>
          <cell r="C782">
            <v>776</v>
          </cell>
          <cell r="D782">
            <v>1.6694718563221578</v>
          </cell>
          <cell r="E782">
            <v>1.0022254012448606</v>
          </cell>
          <cell r="F782">
            <v>191.70090330938478</v>
          </cell>
          <cell r="G782">
            <v>15.05</v>
          </cell>
          <cell r="H782">
            <v>5.5614549629345866E-4</v>
          </cell>
          <cell r="J782">
            <v>1.998</v>
          </cell>
          <cell r="K782">
            <v>1.0136472020699099</v>
          </cell>
          <cell r="L782">
            <v>165.30156366343934</v>
          </cell>
        </row>
        <row r="783">
          <cell r="B783">
            <v>36929</v>
          </cell>
          <cell r="C783">
            <v>777</v>
          </cell>
          <cell r="D783">
            <v>1.6725774209223054</v>
          </cell>
          <cell r="E783">
            <v>1.0027831302785504</v>
          </cell>
          <cell r="F783">
            <v>191.80758306368696</v>
          </cell>
          <cell r="G783">
            <v>15.08</v>
          </cell>
          <cell r="H783">
            <v>5.5649061877405259E-4</v>
          </cell>
          <cell r="J783">
            <v>2.0045000000000002</v>
          </cell>
          <cell r="K783">
            <v>1.016944853127695</v>
          </cell>
          <cell r="L783">
            <v>165.8393315131953</v>
          </cell>
        </row>
        <row r="784">
          <cell r="B784">
            <v>36930</v>
          </cell>
          <cell r="C784">
            <v>778</v>
          </cell>
          <cell r="D784">
            <v>1.674647349370284</v>
          </cell>
          <cell r="E784">
            <v>1.003342207752479</v>
          </cell>
          <cell r="F784">
            <v>191.9145207412183</v>
          </cell>
          <cell r="G784">
            <v>15.1</v>
          </cell>
          <cell r="H784">
            <v>5.5752580697410181E-4</v>
          </cell>
          <cell r="J784">
            <v>1.9959</v>
          </cell>
          <cell r="K784">
            <v>1.0125818071127795</v>
          </cell>
          <cell r="L784">
            <v>165.12782328121054</v>
          </cell>
        </row>
        <row r="785">
          <cell r="B785">
            <v>36931</v>
          </cell>
          <cell r="C785">
            <v>779</v>
          </cell>
          <cell r="D785">
            <v>1.6767169196014731</v>
          </cell>
          <cell r="E785">
            <v>1.0039022892087204</v>
          </cell>
          <cell r="F785">
            <v>192.02165045570663</v>
          </cell>
          <cell r="G785">
            <v>15.12</v>
          </cell>
          <cell r="H785">
            <v>5.5821578312342801E-4</v>
          </cell>
          <cell r="J785">
            <v>1.9883999999999999</v>
          </cell>
          <cell r="K785">
            <v>1.0087768251230276</v>
          </cell>
          <cell r="L785">
            <v>164.50732191610754</v>
          </cell>
        </row>
        <row r="786">
          <cell r="B786">
            <v>36934</v>
          </cell>
          <cell r="C786">
            <v>780</v>
          </cell>
          <cell r="D786">
            <v>1.674647349370284</v>
          </cell>
          <cell r="E786">
            <v>1.0044633758600348</v>
          </cell>
          <cell r="F786">
            <v>192.12897243912295</v>
          </cell>
          <cell r="G786">
            <v>15.1</v>
          </cell>
          <cell r="H786">
            <v>5.5890563986715769E-4</v>
          </cell>
          <cell r="J786">
            <v>1.9813000000000001</v>
          </cell>
          <cell r="K786">
            <v>1.0051747755060625</v>
          </cell>
          <cell r="L786">
            <v>163.91991395714336</v>
          </cell>
        </row>
        <row r="787">
          <cell r="B787">
            <v>36935</v>
          </cell>
          <cell r="C787">
            <v>781</v>
          </cell>
          <cell r="D787">
            <v>1.6725774209223054</v>
          </cell>
          <cell r="E787">
            <v>1.0050240831700092</v>
          </cell>
          <cell r="F787">
            <v>192.23622186393374</v>
          </cell>
          <cell r="G787">
            <v>15.08</v>
          </cell>
          <cell r="H787">
            <v>5.5821578312342801E-4</v>
          </cell>
          <cell r="J787">
            <v>1.9802999999999999</v>
          </cell>
          <cell r="K787">
            <v>1.0046674445740955</v>
          </cell>
          <cell r="L787">
            <v>163.83718044179628</v>
          </cell>
        </row>
        <row r="788">
          <cell r="B788">
            <v>36936</v>
          </cell>
          <cell r="C788">
            <v>782</v>
          </cell>
          <cell r="D788">
            <v>1.6632583066433781</v>
          </cell>
          <cell r="E788">
            <v>1.0055844100330069</v>
          </cell>
          <cell r="F788">
            <v>192.34339851865806</v>
          </cell>
          <cell r="G788">
            <v>14.99</v>
          </cell>
          <cell r="H788">
            <v>5.5752580697410181E-4</v>
          </cell>
          <cell r="J788">
            <v>1.9894000000000001</v>
          </cell>
          <cell r="K788">
            <v>1.0092841560549946</v>
          </cell>
          <cell r="L788">
            <v>164.5900554314546</v>
          </cell>
        </row>
        <row r="789">
          <cell r="B789">
            <v>36937</v>
          </cell>
          <cell r="C789">
            <v>783</v>
          </cell>
          <cell r="D789">
            <v>1.6818892787977546</v>
          </cell>
          <cell r="E789">
            <v>1.0061419255740132</v>
          </cell>
          <cell r="F789">
            <v>192.45003743709614</v>
          </cell>
          <cell r="G789">
            <v>15.17</v>
          </cell>
          <cell r="H789">
            <v>5.5441943554779272E-4</v>
          </cell>
          <cell r="J789">
            <v>1.9812000000000001</v>
          </cell>
          <cell r="K789">
            <v>1.0051240424128658</v>
          </cell>
          <cell r="L789">
            <v>163.91164060560865</v>
          </cell>
        </row>
        <row r="790">
          <cell r="B790">
            <v>36938</v>
          </cell>
          <cell r="C790">
            <v>784</v>
          </cell>
          <cell r="D790">
            <v>1.6818892787977546</v>
          </cell>
          <cell r="E790">
            <v>1.0067059986798705</v>
          </cell>
          <cell r="F790">
            <v>192.55793065531938</v>
          </cell>
          <cell r="G790">
            <v>15.17</v>
          </cell>
          <cell r="H790">
            <v>5.6062975959925154E-4</v>
          </cell>
          <cell r="J790">
            <v>1.994</v>
          </cell>
          <cell r="K790">
            <v>1.0116178783420424</v>
          </cell>
          <cell r="L790">
            <v>164.9706296020511</v>
          </cell>
        </row>
        <row r="791">
          <cell r="B791">
            <v>36941</v>
          </cell>
          <cell r="C791">
            <v>785</v>
          </cell>
          <cell r="D791">
            <v>1.6787861317404396</v>
          </cell>
          <cell r="E791">
            <v>1.0072703880218976</v>
          </cell>
          <cell r="F791">
            <v>192.66588436169161</v>
          </cell>
          <cell r="G791">
            <v>15.14</v>
          </cell>
          <cell r="H791">
            <v>5.6062975959925154E-4</v>
          </cell>
          <cell r="J791">
            <v>2.0026999999999999</v>
          </cell>
          <cell r="K791">
            <v>1.0160316574501544</v>
          </cell>
          <cell r="L791">
            <v>165.69041118557055</v>
          </cell>
        </row>
        <row r="792">
          <cell r="B792">
            <v>36942</v>
          </cell>
          <cell r="C792">
            <v>786</v>
          </cell>
          <cell r="D792">
            <v>1.6798206035646412</v>
          </cell>
          <cell r="E792">
            <v>1.0078340518746722</v>
          </cell>
          <cell r="F792">
            <v>192.77369929993358</v>
          </cell>
          <cell r="G792">
            <v>15.15</v>
          </cell>
          <cell r="H792">
            <v>5.5959537724681319E-4</v>
          </cell>
          <cell r="J792">
            <v>2.0063</v>
          </cell>
          <cell r="K792">
            <v>1.0178580488052353</v>
          </cell>
          <cell r="L792">
            <v>165.98825184082</v>
          </cell>
        </row>
        <row r="793">
          <cell r="B793">
            <v>36943</v>
          </cell>
          <cell r="C793">
            <v>787</v>
          </cell>
          <cell r="D793">
            <v>1.6798206035646412</v>
          </cell>
          <cell r="E793">
            <v>1.0083983786764432</v>
          </cell>
          <cell r="F793">
            <v>192.88164104390336</v>
          </cell>
          <cell r="G793">
            <v>15.15</v>
          </cell>
          <cell r="H793">
            <v>5.599402011879917E-4</v>
          </cell>
          <cell r="J793">
            <v>2.024</v>
          </cell>
          <cell r="K793">
            <v>1.0268378063010499</v>
          </cell>
          <cell r="L793">
            <v>167.45263506246312</v>
          </cell>
        </row>
        <row r="794">
          <cell r="B794">
            <v>36944</v>
          </cell>
          <cell r="C794">
            <v>788</v>
          </cell>
          <cell r="D794">
            <v>1.6798206035646412</v>
          </cell>
          <cell r="E794">
            <v>1.0089630214674772</v>
          </cell>
          <cell r="F794">
            <v>192.98964322879499</v>
          </cell>
          <cell r="G794">
            <v>15.15</v>
          </cell>
          <cell r="H794">
            <v>5.5994020118821375E-4</v>
          </cell>
          <cell r="J794">
            <v>2.0367999999999999</v>
          </cell>
          <cell r="K794">
            <v>1.0333316422302266</v>
          </cell>
          <cell r="L794">
            <v>168.51162405890557</v>
          </cell>
        </row>
        <row r="795">
          <cell r="B795">
            <v>36945</v>
          </cell>
          <cell r="C795">
            <v>789</v>
          </cell>
          <cell r="D795">
            <v>1.6787861317404396</v>
          </cell>
          <cell r="E795">
            <v>1.0095279804247093</v>
          </cell>
          <cell r="F795">
            <v>193.09770588845177</v>
          </cell>
          <cell r="G795">
            <v>15.14</v>
          </cell>
          <cell r="H795">
            <v>5.5994020118821375E-4</v>
          </cell>
          <cell r="J795">
            <v>2.0436000000000001</v>
          </cell>
          <cell r="K795">
            <v>1.0367814925676018</v>
          </cell>
          <cell r="L795">
            <v>169.07421196326564</v>
          </cell>
        </row>
        <row r="796">
          <cell r="B796">
            <v>36950</v>
          </cell>
          <cell r="C796">
            <v>790</v>
          </cell>
          <cell r="D796">
            <v>1.6767169196014731</v>
          </cell>
          <cell r="E796">
            <v>1.0100929076157563</v>
          </cell>
          <cell r="F796">
            <v>193.20576247202393</v>
          </cell>
          <cell r="G796">
            <v>15.12</v>
          </cell>
          <cell r="H796">
            <v>5.5959537724703523E-4</v>
          </cell>
          <cell r="J796">
            <v>2.0451999999999999</v>
          </cell>
          <cell r="K796">
            <v>1.0375932220587487</v>
          </cell>
          <cell r="L796">
            <v>169.20658558782091</v>
          </cell>
        </row>
        <row r="797">
          <cell r="B797">
            <v>36951</v>
          </cell>
          <cell r="C797">
            <v>791</v>
          </cell>
          <cell r="D797">
            <v>1.6736124299308042</v>
          </cell>
          <cell r="E797">
            <v>1.0005589056398672</v>
          </cell>
          <cell r="F797">
            <v>193.31374626232437</v>
          </cell>
          <cell r="G797">
            <v>15.09</v>
          </cell>
          <cell r="H797">
            <v>5.5890563986715769E-4</v>
          </cell>
          <cell r="J797">
            <v>2.0428000000000002</v>
          </cell>
          <cell r="K797">
            <v>0.99882652063367894</v>
          </cell>
          <cell r="L797">
            <v>169.00802515098798</v>
          </cell>
        </row>
        <row r="798">
          <cell r="B798">
            <v>36952</v>
          </cell>
          <cell r="C798">
            <v>792</v>
          </cell>
          <cell r="D798">
            <v>1.6736124299308042</v>
          </cell>
          <cell r="E798">
            <v>1.0011170882469862</v>
          </cell>
          <cell r="F798">
            <v>193.42159035853143</v>
          </cell>
          <cell r="G798">
            <v>15.09</v>
          </cell>
          <cell r="H798">
            <v>5.5787080997715677E-4</v>
          </cell>
          <cell r="J798">
            <v>2.0354999999999999</v>
          </cell>
          <cell r="K798">
            <v>0.99525718756111858</v>
          </cell>
          <cell r="L798">
            <v>168.40407048895435</v>
          </cell>
        </row>
        <row r="799">
          <cell r="B799">
            <v>36955</v>
          </cell>
          <cell r="C799">
            <v>793</v>
          </cell>
          <cell r="D799">
            <v>1.6736124299308042</v>
          </cell>
          <cell r="E799">
            <v>1.0016755822478882</v>
          </cell>
          <cell r="F799">
            <v>193.52949461781174</v>
          </cell>
          <cell r="G799">
            <v>15.09</v>
          </cell>
          <cell r="H799">
            <v>5.5787080997671268E-4</v>
          </cell>
          <cell r="J799">
            <v>2.0232000000000001</v>
          </cell>
          <cell r="K799">
            <v>0.98924310580872288</v>
          </cell>
          <cell r="L799">
            <v>167.38644825018545</v>
          </cell>
        </row>
        <row r="800">
          <cell r="B800">
            <v>36956</v>
          </cell>
          <cell r="C800">
            <v>794</v>
          </cell>
          <cell r="D800">
            <v>1.6725774209223054</v>
          </cell>
          <cell r="E800">
            <v>1.0022343878162909</v>
          </cell>
          <cell r="F800">
            <v>193.63745907372859</v>
          </cell>
          <cell r="G800">
            <v>15.08</v>
          </cell>
          <cell r="H800">
            <v>5.5787080997693472E-4</v>
          </cell>
          <cell r="J800">
            <v>2.0207999999999999</v>
          </cell>
          <cell r="K800">
            <v>0.98806962644240159</v>
          </cell>
          <cell r="L800">
            <v>167.18788781335246</v>
          </cell>
        </row>
        <row r="801">
          <cell r="B801">
            <v>36957</v>
          </cell>
          <cell r="C801">
            <v>795</v>
          </cell>
          <cell r="D801">
            <v>1.6715423223281345</v>
          </cell>
          <cell r="E801">
            <v>1.0027931593521353</v>
          </cell>
          <cell r="F801">
            <v>193.74541695435909</v>
          </cell>
          <cell r="G801">
            <v>15.07</v>
          </cell>
          <cell r="H801">
            <v>5.5752580697410181E-4</v>
          </cell>
          <cell r="J801">
            <v>2.0390999999999999</v>
          </cell>
          <cell r="K801">
            <v>0.99701740661060023</v>
          </cell>
          <cell r="L801">
            <v>168.70191114420376</v>
          </cell>
        </row>
        <row r="802">
          <cell r="B802">
            <v>36958</v>
          </cell>
          <cell r="C802">
            <v>796</v>
          </cell>
          <cell r="D802">
            <v>1.6715423223281345</v>
          </cell>
          <cell r="E802">
            <v>1.0033518964209347</v>
          </cell>
          <cell r="F802">
            <v>193.85336817575785</v>
          </cell>
          <cell r="G802">
            <v>15.07</v>
          </cell>
          <cell r="H802">
            <v>5.5718077410937816E-4</v>
          </cell>
          <cell r="J802">
            <v>2.0385</v>
          </cell>
          <cell r="K802">
            <v>0.99672403676901999</v>
          </cell>
          <cell r="L802">
            <v>168.65227103499552</v>
          </cell>
        </row>
        <row r="803">
          <cell r="B803">
            <v>36959</v>
          </cell>
          <cell r="C803">
            <v>797</v>
          </cell>
          <cell r="D803">
            <v>1.6694718563221578</v>
          </cell>
          <cell r="E803">
            <v>1.0039109448072867</v>
          </cell>
          <cell r="F803">
            <v>193.96137954550173</v>
          </cell>
          <cell r="G803">
            <v>15.05</v>
          </cell>
          <cell r="H803">
            <v>5.5718077410937816E-4</v>
          </cell>
          <cell r="J803">
            <v>2.0598999999999998</v>
          </cell>
          <cell r="K803">
            <v>1.0071875611187167</v>
          </cell>
          <cell r="L803">
            <v>170.42276826342274</v>
          </cell>
        </row>
        <row r="804">
          <cell r="B804">
            <v>36962</v>
          </cell>
          <cell r="C804">
            <v>798</v>
          </cell>
          <cell r="D804">
            <v>1.6694718563221578</v>
          </cell>
          <cell r="E804">
            <v>1.0044696118301566</v>
          </cell>
          <cell r="F804">
            <v>194.06931723362328</v>
          </cell>
          <cell r="G804">
            <v>15.05</v>
          </cell>
          <cell r="H804">
            <v>5.5649061877405259E-4</v>
          </cell>
          <cell r="J804">
            <v>2.0552000000000001</v>
          </cell>
          <cell r="K804">
            <v>1.0048894973596714</v>
          </cell>
          <cell r="L804">
            <v>170.03392074129158</v>
          </cell>
        </row>
        <row r="805">
          <cell r="B805">
            <v>36963</v>
          </cell>
          <cell r="C805">
            <v>799</v>
          </cell>
          <cell r="D805">
            <v>1.6705071341336364</v>
          </cell>
          <cell r="E805">
            <v>1.0050285897459836</v>
          </cell>
          <cell r="F805">
            <v>194.17731498805566</v>
          </cell>
          <cell r="G805">
            <v>15.06</v>
          </cell>
          <cell r="H805">
            <v>5.5649061877383055E-4</v>
          </cell>
          <cell r="J805">
            <v>2.0621999999999998</v>
          </cell>
          <cell r="K805">
            <v>1.0083121455114412</v>
          </cell>
          <cell r="L805">
            <v>170.61305534872102</v>
          </cell>
        </row>
        <row r="806">
          <cell r="B806">
            <v>36964</v>
          </cell>
          <cell r="C806">
            <v>800</v>
          </cell>
          <cell r="D806">
            <v>1.6705071341336364</v>
          </cell>
          <cell r="E806">
            <v>1.00558822555571</v>
          </cell>
          <cell r="F806">
            <v>194.28543985138049</v>
          </cell>
          <cell r="G806">
            <v>15.06</v>
          </cell>
          <cell r="H806">
            <v>5.5683571137787879E-4</v>
          </cell>
          <cell r="J806">
            <v>2.0762999999999998</v>
          </cell>
          <cell r="K806">
            <v>1.015206336788578</v>
          </cell>
          <cell r="L806">
            <v>171.77959791511466</v>
          </cell>
        </row>
        <row r="807">
          <cell r="B807">
            <v>36965</v>
          </cell>
          <cell r="C807">
            <v>801</v>
          </cell>
          <cell r="D807">
            <v>1.6705071341336364</v>
          </cell>
          <cell r="E807">
            <v>1.0061481729906405</v>
          </cell>
          <cell r="F807">
            <v>194.39362492249049</v>
          </cell>
          <cell r="G807">
            <v>15.06</v>
          </cell>
          <cell r="H807">
            <v>5.5683571137787879E-4</v>
          </cell>
          <cell r="J807">
            <v>2.0863999999999998</v>
          </cell>
          <cell r="K807">
            <v>1.0201447291218462</v>
          </cell>
          <cell r="L807">
            <v>172.61520642012005</v>
          </cell>
        </row>
        <row r="808">
          <cell r="B808">
            <v>36966</v>
          </cell>
          <cell r="C808">
            <v>802</v>
          </cell>
          <cell r="D808">
            <v>1.6767169196014731</v>
          </cell>
          <cell r="E808">
            <v>1.0067084322242994</v>
          </cell>
          <cell r="F808">
            <v>194.50187023491154</v>
          </cell>
          <cell r="G808">
            <v>15.12</v>
          </cell>
          <cell r="H808">
            <v>5.5683571137787879E-4</v>
          </cell>
          <cell r="J808">
            <v>2.1217000000000001</v>
          </cell>
          <cell r="K808">
            <v>1.0374046548014864</v>
          </cell>
          <cell r="L808">
            <v>175.53569951187151</v>
          </cell>
        </row>
        <row r="809">
          <cell r="B809">
            <v>36969</v>
          </cell>
          <cell r="C809">
            <v>803</v>
          </cell>
          <cell r="D809">
            <v>1.6787861317404396</v>
          </cell>
          <cell r="E809">
            <v>1.0072710872447714</v>
          </cell>
          <cell r="F809">
            <v>194.61057842715056</v>
          </cell>
          <cell r="G809">
            <v>15.14</v>
          </cell>
          <cell r="H809">
            <v>5.5890563986715769E-4</v>
          </cell>
          <cell r="J809">
            <v>2.1276999999999999</v>
          </cell>
          <cell r="K809">
            <v>1.040338353217289</v>
          </cell>
          <cell r="L809">
            <v>176.03210060395386</v>
          </cell>
        </row>
        <row r="810">
          <cell r="B810">
            <v>36970</v>
          </cell>
          <cell r="C810">
            <v>804</v>
          </cell>
          <cell r="D810">
            <v>1.6829234822386407</v>
          </cell>
          <cell r="E810">
            <v>1.007834751488828</v>
          </cell>
          <cell r="F810">
            <v>194.71948160720171</v>
          </cell>
          <cell r="G810">
            <v>15.18</v>
          </cell>
          <cell r="H810">
            <v>5.5959537724681319E-4</v>
          </cell>
          <cell r="J810">
            <v>2.0929000000000002</v>
          </cell>
          <cell r="K810">
            <v>1.0233229024056325</v>
          </cell>
          <cell r="L810">
            <v>173.15297426987595</v>
          </cell>
        </row>
        <row r="811">
          <cell r="B811">
            <v>36971</v>
          </cell>
          <cell r="C811">
            <v>805</v>
          </cell>
          <cell r="D811">
            <v>1.6829234822386407</v>
          </cell>
          <cell r="E811">
            <v>1.0084001210786602</v>
          </cell>
          <cell r="F811">
            <v>194.82871426988373</v>
          </cell>
          <cell r="G811">
            <v>15.18</v>
          </cell>
          <cell r="H811">
            <v>5.6097449407954691E-4</v>
          </cell>
          <cell r="J811">
            <v>2.1</v>
          </cell>
          <cell r="K811">
            <v>1.0267944455309992</v>
          </cell>
          <cell r="L811">
            <v>173.7403822288401</v>
          </cell>
        </row>
        <row r="812">
          <cell r="B812">
            <v>36972</v>
          </cell>
          <cell r="C812">
            <v>806</v>
          </cell>
          <cell r="D812">
            <v>1.738638069627596</v>
          </cell>
          <cell r="E812">
            <v>1.0089658078264121</v>
          </cell>
          <cell r="F812">
            <v>194.93800820930349</v>
          </cell>
          <cell r="G812">
            <v>15.72</v>
          </cell>
          <cell r="H812">
            <v>5.6097449407976896E-4</v>
          </cell>
          <cell r="J812">
            <v>2.1419000000000001</v>
          </cell>
          <cell r="K812">
            <v>1.0472814394680225</v>
          </cell>
          <cell r="L812">
            <v>177.20691652188219</v>
          </cell>
        </row>
        <row r="813">
          <cell r="B813">
            <v>36973</v>
          </cell>
          <cell r="C813">
            <v>807</v>
          </cell>
          <cell r="D813">
            <v>1.7396673773233395</v>
          </cell>
          <cell r="E813">
            <v>1.0095505499478921</v>
          </cell>
          <cell r="F813">
            <v>195.05098375673353</v>
          </cell>
          <cell r="G813">
            <v>15.73</v>
          </cell>
          <cell r="H813">
            <v>5.7954602320919868E-4</v>
          </cell>
          <cell r="J813">
            <v>2.1585999999999999</v>
          </cell>
          <cell r="K813">
            <v>1.0554469000586737</v>
          </cell>
          <cell r="L813">
            <v>178.58856622817817</v>
          </cell>
        </row>
        <row r="814">
          <cell r="B814">
            <v>36976</v>
          </cell>
          <cell r="C814">
            <v>808</v>
          </cell>
          <cell r="D814">
            <v>1.738638069627596</v>
          </cell>
          <cell r="E814">
            <v>1.0101359773337264</v>
          </cell>
          <cell r="F814">
            <v>195.16409170118564</v>
          </cell>
          <cell r="G814">
            <v>15.72</v>
          </cell>
          <cell r="H814">
            <v>5.7988912577422447E-4</v>
          </cell>
          <cell r="J814">
            <v>2.1373000000000002</v>
          </cell>
          <cell r="K814">
            <v>1.0450322706825736</v>
          </cell>
          <cell r="L814">
            <v>176.82634235128566</v>
          </cell>
        </row>
        <row r="815">
          <cell r="B815">
            <v>36977</v>
          </cell>
          <cell r="C815">
            <v>809</v>
          </cell>
          <cell r="D815">
            <v>1.738638069627596</v>
          </cell>
          <cell r="E815">
            <v>1.0107213976222906</v>
          </cell>
          <cell r="F815">
            <v>195.27719827440427</v>
          </cell>
          <cell r="G815">
            <v>15.72</v>
          </cell>
          <cell r="H815">
            <v>5.7954602320897664E-4</v>
          </cell>
          <cell r="J815">
            <v>2.1236000000000002</v>
          </cell>
          <cell r="K815">
            <v>1.0383336592998238</v>
          </cell>
          <cell r="L815">
            <v>175.69289319103083</v>
          </cell>
        </row>
        <row r="816">
          <cell r="B816">
            <v>36978</v>
          </cell>
          <cell r="C816">
            <v>810</v>
          </cell>
          <cell r="D816">
            <v>1.7376086733327245</v>
          </cell>
          <cell r="E816">
            <v>1.011307157188855</v>
          </cell>
          <cell r="F816">
            <v>195.39037039808761</v>
          </cell>
          <cell r="G816">
            <v>15.71</v>
          </cell>
          <cell r="H816">
            <v>5.7954602320897664E-4</v>
          </cell>
          <cell r="J816">
            <v>2.117</v>
          </cell>
          <cell r="K816">
            <v>1.0351065910424406</v>
          </cell>
          <cell r="L816">
            <v>175.14685198974018</v>
          </cell>
        </row>
        <row r="817">
          <cell r="B817">
            <v>36979</v>
          </cell>
          <cell r="C817">
            <v>811</v>
          </cell>
          <cell r="D817">
            <v>1.7376086733327245</v>
          </cell>
          <cell r="E817">
            <v>1.0118929092180999</v>
          </cell>
          <cell r="F817">
            <v>195.5035410655174</v>
          </cell>
          <cell r="G817">
            <v>15.71</v>
          </cell>
          <cell r="H817">
            <v>5.7920289111090817E-4</v>
          </cell>
          <cell r="J817">
            <v>2.1368999999999998</v>
          </cell>
          <cell r="K817">
            <v>1.0448366907881868</v>
          </cell>
          <cell r="L817">
            <v>176.79324894514681</v>
          </cell>
        </row>
        <row r="818">
          <cell r="B818">
            <v>36980</v>
          </cell>
          <cell r="C818">
            <v>812</v>
          </cell>
          <cell r="D818">
            <v>1.738638069627596</v>
          </cell>
          <cell r="E818">
            <v>1.0124790005166138</v>
          </cell>
          <cell r="F818">
            <v>195.61677728172498</v>
          </cell>
          <cell r="G818">
            <v>15.72</v>
          </cell>
          <cell r="H818">
            <v>5.7920289111090817E-4</v>
          </cell>
          <cell r="J818">
            <v>2.1616</v>
          </cell>
          <cell r="K818">
            <v>1.0569137492665752</v>
          </cell>
          <cell r="L818">
            <v>178.83676677421937</v>
          </cell>
        </row>
        <row r="819">
          <cell r="B819">
            <v>36983</v>
          </cell>
          <cell r="C819">
            <v>813</v>
          </cell>
          <cell r="D819">
            <v>1.738638069627596</v>
          </cell>
          <cell r="E819">
            <v>1.0005795460232092</v>
          </cell>
          <cell r="F819">
            <v>195.73014620707161</v>
          </cell>
          <cell r="G819">
            <v>15.72</v>
          </cell>
          <cell r="H819">
            <v>5.7954602320919868E-4</v>
          </cell>
          <cell r="J819">
            <v>2.1583999999999999</v>
          </cell>
          <cell r="K819">
            <v>0.99851961509992593</v>
          </cell>
          <cell r="L819">
            <v>178.57201952510874</v>
          </cell>
        </row>
        <row r="820">
          <cell r="B820">
            <v>36984</v>
          </cell>
          <cell r="C820">
            <v>814</v>
          </cell>
          <cell r="D820">
            <v>1.7396673773233395</v>
          </cell>
          <cell r="E820">
            <v>1.0011594279200113</v>
          </cell>
          <cell r="F820">
            <v>195.84358083492805</v>
          </cell>
          <cell r="G820">
            <v>15.73</v>
          </cell>
          <cell r="H820">
            <v>5.7954602320897664E-4</v>
          </cell>
          <cell r="J820">
            <v>2.1732</v>
          </cell>
          <cell r="K820">
            <v>1.0053663952627683</v>
          </cell>
          <cell r="L820">
            <v>179.79647555224534</v>
          </cell>
        </row>
        <row r="821">
          <cell r="B821">
            <v>36985</v>
          </cell>
          <cell r="C821">
            <v>815</v>
          </cell>
          <cell r="D821">
            <v>1.738638069627596</v>
          </cell>
          <cell r="E821">
            <v>1.0017399893854286</v>
          </cell>
          <cell r="F821">
            <v>195.95714839780692</v>
          </cell>
          <cell r="G821">
            <v>15.72</v>
          </cell>
          <cell r="H821">
            <v>5.7988912577422447E-4</v>
          </cell>
          <cell r="J821">
            <v>2.1631999999999998</v>
          </cell>
          <cell r="K821">
            <v>1.0007401924500368</v>
          </cell>
          <cell r="L821">
            <v>178.96914039877464</v>
          </cell>
        </row>
        <row r="822">
          <cell r="B822">
            <v>36986</v>
          </cell>
          <cell r="C822">
            <v>816</v>
          </cell>
          <cell r="D822">
            <v>1.7376086733327245</v>
          </cell>
          <cell r="E822">
            <v>1.0023205438125666</v>
          </cell>
          <cell r="F822">
            <v>196.07071458388029</v>
          </cell>
          <cell r="G822">
            <v>15.71</v>
          </cell>
          <cell r="H822">
            <v>5.7954602320919868E-4</v>
          </cell>
          <cell r="J822">
            <v>2.1589</v>
          </cell>
          <cell r="K822">
            <v>0.99875092524056241</v>
          </cell>
          <cell r="L822">
            <v>178.61338628278227</v>
          </cell>
        </row>
        <row r="823">
          <cell r="B823">
            <v>36987</v>
          </cell>
          <cell r="C823">
            <v>817</v>
          </cell>
          <cell r="D823">
            <v>1.738638069627596</v>
          </cell>
          <cell r="E823">
            <v>1.0029010907693627</v>
          </cell>
          <cell r="F823">
            <v>196.18427930862947</v>
          </cell>
          <cell r="G823">
            <v>15.72</v>
          </cell>
          <cell r="H823">
            <v>5.7920289111090817E-4</v>
          </cell>
          <cell r="J823">
            <v>2.1520999999999999</v>
          </cell>
          <cell r="K823">
            <v>0.99560510732790497</v>
          </cell>
          <cell r="L823">
            <v>178.0507983784222</v>
          </cell>
        </row>
        <row r="824">
          <cell r="B824">
            <v>36990</v>
          </cell>
          <cell r="C824">
            <v>818</v>
          </cell>
          <cell r="D824">
            <v>1.7376086733327245</v>
          </cell>
          <cell r="E824">
            <v>1.0034823181081902</v>
          </cell>
          <cell r="F824">
            <v>196.29797712751892</v>
          </cell>
          <cell r="G824">
            <v>15.71</v>
          </cell>
          <cell r="H824">
            <v>5.7954602320897664E-4</v>
          </cell>
          <cell r="J824">
            <v>2.1642000000000001</v>
          </cell>
          <cell r="K824">
            <v>1.00120281273131</v>
          </cell>
          <cell r="L824">
            <v>179.05187391412173</v>
          </cell>
        </row>
        <row r="825">
          <cell r="B825">
            <v>36991</v>
          </cell>
          <cell r="C825">
            <v>819</v>
          </cell>
          <cell r="D825">
            <v>1.7406965964359422</v>
          </cell>
          <cell r="E825">
            <v>1.0040635379680172</v>
          </cell>
          <cell r="F825">
            <v>196.41167348339042</v>
          </cell>
          <cell r="G825">
            <v>15.74</v>
          </cell>
          <cell r="H825">
            <v>5.7920289111090817E-4</v>
          </cell>
          <cell r="J825">
            <v>2.1421999999999999</v>
          </cell>
          <cell r="K825">
            <v>0.99102516654330097</v>
          </cell>
          <cell r="L825">
            <v>177.23173657648624</v>
          </cell>
        </row>
        <row r="826">
          <cell r="B826">
            <v>36992</v>
          </cell>
          <cell r="C826">
            <v>820</v>
          </cell>
          <cell r="D826">
            <v>1.7396673773233395</v>
          </cell>
          <cell r="E826">
            <v>1.0046461279623993</v>
          </cell>
          <cell r="F826">
            <v>196.52563786056803</v>
          </cell>
          <cell r="G826">
            <v>15.73</v>
          </cell>
          <cell r="H826">
            <v>5.8023219881198074E-4</v>
          </cell>
          <cell r="J826">
            <v>2.1383999999999999</v>
          </cell>
          <cell r="K826">
            <v>0.98926720947446301</v>
          </cell>
          <cell r="L826">
            <v>176.91734921816737</v>
          </cell>
        </row>
        <row r="827">
          <cell r="B827">
            <v>36993</v>
          </cell>
          <cell r="C827">
            <v>821</v>
          </cell>
          <cell r="D827">
            <v>1.7396673773233395</v>
          </cell>
          <cell r="E827">
            <v>1.005228711327256</v>
          </cell>
          <cell r="F827">
            <v>196.63960094089924</v>
          </cell>
          <cell r="G827">
            <v>15.73</v>
          </cell>
          <cell r="H827">
            <v>5.7988912577444651E-4</v>
          </cell>
          <cell r="J827">
            <v>2.1573000000000002</v>
          </cell>
          <cell r="K827">
            <v>0.99801073279052543</v>
          </cell>
          <cell r="L827">
            <v>178.48101265822697</v>
          </cell>
        </row>
        <row r="828">
          <cell r="B828">
            <v>36997</v>
          </cell>
          <cell r="C828">
            <v>822</v>
          </cell>
          <cell r="D828">
            <v>1.741725726980059</v>
          </cell>
          <cell r="E828">
            <v>1.005811632525871</v>
          </cell>
          <cell r="F828">
            <v>196.75363010718152</v>
          </cell>
          <cell r="G828">
            <v>15.75</v>
          </cell>
          <cell r="H828">
            <v>5.7988912577466856E-4</v>
          </cell>
          <cell r="J828">
            <v>2.1825000000000001</v>
          </cell>
          <cell r="K828">
            <v>1.0096687638786082</v>
          </cell>
          <cell r="L828">
            <v>180.56589724497303</v>
          </cell>
        </row>
        <row r="829">
          <cell r="B829">
            <v>36998</v>
          </cell>
          <cell r="C829">
            <v>823</v>
          </cell>
          <cell r="D829">
            <v>1.741725726980059</v>
          </cell>
          <cell r="E829">
            <v>1.0063955818581598</v>
          </cell>
          <cell r="F829">
            <v>196.86786039365967</v>
          </cell>
          <cell r="G829">
            <v>15.75</v>
          </cell>
          <cell r="H829">
            <v>5.8057524232668634E-4</v>
          </cell>
          <cell r="J829">
            <v>2.1888000000000001</v>
          </cell>
          <cell r="K829">
            <v>1.0125832716506289</v>
          </cell>
          <cell r="L829">
            <v>181.08711839165954</v>
          </cell>
        </row>
        <row r="830">
          <cell r="B830">
            <v>36999</v>
          </cell>
          <cell r="C830">
            <v>824</v>
          </cell>
          <cell r="D830">
            <v>1.7489271621535796</v>
          </cell>
          <cell r="E830">
            <v>1.0069798702169737</v>
          </cell>
          <cell r="F830">
            <v>196.98215699941406</v>
          </cell>
          <cell r="G830">
            <v>15.82</v>
          </cell>
          <cell r="H830">
            <v>5.8057524232668634E-4</v>
          </cell>
          <cell r="J830">
            <v>2.1749999999999998</v>
          </cell>
          <cell r="K830">
            <v>1.0061991117690596</v>
          </cell>
          <cell r="L830">
            <v>179.94539587987001</v>
          </cell>
        </row>
        <row r="831">
          <cell r="B831">
            <v>37000</v>
          </cell>
          <cell r="C831">
            <v>825</v>
          </cell>
          <cell r="D831">
            <v>1.7910201350648247</v>
          </cell>
          <cell r="E831">
            <v>1.0075669150325617</v>
          </cell>
          <cell r="F831">
            <v>197.09699281435934</v>
          </cell>
          <cell r="G831">
            <v>16.23</v>
          </cell>
          <cell r="H831">
            <v>5.8297572071785986E-4</v>
          </cell>
          <cell r="J831">
            <v>2.1882000000000001</v>
          </cell>
          <cell r="K831">
            <v>1.0123056994818651</v>
          </cell>
          <cell r="L831">
            <v>181.0374782824513</v>
          </cell>
        </row>
        <row r="832">
          <cell r="B832">
            <v>37001</v>
          </cell>
          <cell r="C832">
            <v>826</v>
          </cell>
          <cell r="D832">
            <v>1.7910201350648247</v>
          </cell>
          <cell r="E832">
            <v>1.0081684392433112</v>
          </cell>
          <cell r="F832">
            <v>197.21466104192311</v>
          </cell>
          <cell r="G832">
            <v>16.23</v>
          </cell>
          <cell r="H832">
            <v>5.970067116882749E-4</v>
          </cell>
          <cell r="J832">
            <v>2.2364000000000002</v>
          </cell>
          <cell r="K832">
            <v>1.03460399703923</v>
          </cell>
          <cell r="L832">
            <v>185.02523372217991</v>
          </cell>
        </row>
        <row r="833">
          <cell r="B833">
            <v>37004</v>
          </cell>
          <cell r="C833">
            <v>827</v>
          </cell>
          <cell r="D833">
            <v>1.7910201350648247</v>
          </cell>
          <cell r="E833">
            <v>1.0087703225680518</v>
          </cell>
          <cell r="F833">
            <v>197.33239951820846</v>
          </cell>
          <cell r="G833">
            <v>16.23</v>
          </cell>
          <cell r="H833">
            <v>5.970067116882749E-4</v>
          </cell>
          <cell r="J833">
            <v>2.2585999999999999</v>
          </cell>
          <cell r="K833">
            <v>1.0448741672834934</v>
          </cell>
          <cell r="L833">
            <v>186.86191776288476</v>
          </cell>
        </row>
        <row r="834">
          <cell r="B834">
            <v>37005</v>
          </cell>
          <cell r="C834">
            <v>828</v>
          </cell>
          <cell r="D834">
            <v>1.7910201350648247</v>
          </cell>
          <cell r="E834">
            <v>1.0093725652211769</v>
          </cell>
          <cell r="F834">
            <v>197.45020828515439</v>
          </cell>
          <cell r="G834">
            <v>16.23</v>
          </cell>
          <cell r="H834">
            <v>5.970067116882749E-4</v>
          </cell>
          <cell r="J834">
            <v>2.2538</v>
          </cell>
          <cell r="K834">
            <v>1.0426535899333824</v>
          </cell>
          <cell r="L834">
            <v>186.46479688921886</v>
          </cell>
        </row>
        <row r="835">
          <cell r="B835">
            <v>37006</v>
          </cell>
          <cell r="C835">
            <v>829</v>
          </cell>
          <cell r="D835">
            <v>1.7910201350648247</v>
          </cell>
          <cell r="E835">
            <v>1.0099751674172079</v>
          </cell>
          <cell r="F835">
            <v>197.56808738472486</v>
          </cell>
          <cell r="G835">
            <v>16.23</v>
          </cell>
          <cell r="H835">
            <v>5.970067116882749E-4</v>
          </cell>
          <cell r="J835">
            <v>2.3010999999999999</v>
          </cell>
          <cell r="K835">
            <v>1.0645355292376013</v>
          </cell>
          <cell r="L835">
            <v>190.37809216513509</v>
          </cell>
        </row>
        <row r="836">
          <cell r="B836">
            <v>37007</v>
          </cell>
          <cell r="C836">
            <v>830</v>
          </cell>
          <cell r="D836">
            <v>1.7910201350648247</v>
          </cell>
          <cell r="E836">
            <v>1.0105781293707945</v>
          </cell>
          <cell r="F836">
            <v>197.68603685890895</v>
          </cell>
          <cell r="G836">
            <v>16.23</v>
          </cell>
          <cell r="H836">
            <v>5.970067116882749E-4</v>
          </cell>
          <cell r="J836">
            <v>2.2541000000000002</v>
          </cell>
          <cell r="K836">
            <v>1.0427923760177644</v>
          </cell>
          <cell r="L836">
            <v>186.48961694382299</v>
          </cell>
        </row>
        <row r="837">
          <cell r="B837">
            <v>37008</v>
          </cell>
          <cell r="C837">
            <v>831</v>
          </cell>
          <cell r="D837">
            <v>1.7930696659018697</v>
          </cell>
          <cell r="E837">
            <v>1.0111814512967143</v>
          </cell>
          <cell r="F837">
            <v>197.80405674972079</v>
          </cell>
          <cell r="G837">
            <v>16.25</v>
          </cell>
          <cell r="H837">
            <v>5.970067116882749E-4</v>
          </cell>
          <cell r="J837">
            <v>2.218</v>
          </cell>
          <cell r="K837">
            <v>1.0260917838638044</v>
          </cell>
          <cell r="L837">
            <v>183.50293703979389</v>
          </cell>
        </row>
        <row r="838">
          <cell r="B838">
            <v>37011</v>
          </cell>
          <cell r="C838">
            <v>832</v>
          </cell>
          <cell r="D838">
            <v>1.7910201350648247</v>
          </cell>
          <cell r="E838">
            <v>1.0117858242257285</v>
          </cell>
          <cell r="F838">
            <v>197.92228223437087</v>
          </cell>
          <cell r="G838">
            <v>16.23</v>
          </cell>
          <cell r="H838">
            <v>5.9768988863395656E-4</v>
          </cell>
          <cell r="J838">
            <v>2.1846999999999999</v>
          </cell>
          <cell r="K838">
            <v>1.0106865284974091</v>
          </cell>
          <cell r="L838">
            <v>180.74791097873657</v>
          </cell>
        </row>
        <row r="839">
          <cell r="B839">
            <v>37013</v>
          </cell>
          <cell r="C839">
            <v>833</v>
          </cell>
          <cell r="D839">
            <v>1.7899952379170081</v>
          </cell>
          <cell r="E839">
            <v>1.0005970067116883</v>
          </cell>
          <cell r="F839">
            <v>198.04044316525744</v>
          </cell>
          <cell r="G839">
            <v>16.22</v>
          </cell>
          <cell r="H839">
            <v>5.970067116882749E-4</v>
          </cell>
          <cell r="J839">
            <v>2.2239</v>
          </cell>
          <cell r="K839">
            <v>1.0179429669977571</v>
          </cell>
          <cell r="L839">
            <v>183.99106478034159</v>
          </cell>
        </row>
        <row r="840">
          <cell r="B840">
            <v>37014</v>
          </cell>
          <cell r="C840">
            <v>834</v>
          </cell>
          <cell r="D840">
            <v>1.788970252929456</v>
          </cell>
          <cell r="E840">
            <v>1.001194028004051</v>
          </cell>
          <cell r="F840">
            <v>198.15860698198441</v>
          </cell>
          <cell r="G840">
            <v>16.21</v>
          </cell>
          <cell r="H840">
            <v>5.9666507930589141E-4</v>
          </cell>
          <cell r="J840">
            <v>2.2353000000000001</v>
          </cell>
          <cell r="K840">
            <v>1.0231610747471049</v>
          </cell>
          <cell r="L840">
            <v>184.93422685529816</v>
          </cell>
        </row>
        <row r="841">
          <cell r="B841">
            <v>37015</v>
          </cell>
          <cell r="C841">
            <v>835</v>
          </cell>
          <cell r="D841">
            <v>1.7910201350648247</v>
          </cell>
          <cell r="E841">
            <v>1.0017910634485543</v>
          </cell>
          <cell r="F841">
            <v>198.27677359973529</v>
          </cell>
          <cell r="G841">
            <v>16.23</v>
          </cell>
          <cell r="H841">
            <v>5.96323417643152E-4</v>
          </cell>
          <cell r="J841">
            <v>2.2187000000000001</v>
          </cell>
          <cell r="K841">
            <v>1.0155627774980549</v>
          </cell>
          <cell r="L841">
            <v>183.5608505005369</v>
          </cell>
        </row>
        <row r="842">
          <cell r="B842">
            <v>37018</v>
          </cell>
          <cell r="C842">
            <v>836</v>
          </cell>
          <cell r="D842">
            <v>1.7910201350648247</v>
          </cell>
          <cell r="E842">
            <v>1.0023891394371425</v>
          </cell>
          <cell r="F842">
            <v>198.39514616434624</v>
          </cell>
          <cell r="G842">
            <v>16.23</v>
          </cell>
          <cell r="H842">
            <v>5.970067116882749E-4</v>
          </cell>
          <cell r="J842">
            <v>2.1957</v>
          </cell>
          <cell r="K842">
            <v>1.0050350162493709</v>
          </cell>
          <cell r="L842">
            <v>181.65797964755436</v>
          </cell>
        </row>
        <row r="843">
          <cell r="B843">
            <v>37019</v>
          </cell>
          <cell r="C843">
            <v>837</v>
          </cell>
          <cell r="D843">
            <v>1.7920449443882269</v>
          </cell>
          <cell r="E843">
            <v>1.0029875724811099</v>
          </cell>
          <cell r="F843">
            <v>198.51358939817274</v>
          </cell>
          <cell r="G843">
            <v>16.239999999999998</v>
          </cell>
          <cell r="H843">
            <v>5.970067116882749E-4</v>
          </cell>
          <cell r="J843">
            <v>2.2319</v>
          </cell>
          <cell r="K843">
            <v>1.0216047969972994</v>
          </cell>
          <cell r="L843">
            <v>184.65293290311814</v>
          </cell>
        </row>
        <row r="844">
          <cell r="B844">
            <v>37020</v>
          </cell>
          <cell r="C844">
            <v>838</v>
          </cell>
          <cell r="D844">
            <v>1.7930696659018697</v>
          </cell>
          <cell r="E844">
            <v>1.0035867054172929</v>
          </cell>
          <cell r="F844">
            <v>198.63217115626384</v>
          </cell>
          <cell r="G844">
            <v>16.25</v>
          </cell>
          <cell r="H844">
            <v>5.973483147958536E-4</v>
          </cell>
          <cell r="J844">
            <v>2.2585999999999999</v>
          </cell>
          <cell r="K844">
            <v>1.0338261546207719</v>
          </cell>
          <cell r="L844">
            <v>186.86191776288484</v>
          </cell>
        </row>
        <row r="845">
          <cell r="B845">
            <v>37021</v>
          </cell>
          <cell r="C845">
            <v>839</v>
          </cell>
          <cell r="D845">
            <v>1.7930696659018697</v>
          </cell>
          <cell r="E845">
            <v>1.0041865390434883</v>
          </cell>
          <cell r="F845">
            <v>198.75089159652134</v>
          </cell>
          <cell r="G845">
            <v>16.25</v>
          </cell>
          <cell r="H845">
            <v>5.9768988863395656E-4</v>
          </cell>
          <cell r="J845">
            <v>2.2694999999999999</v>
          </cell>
          <cell r="K845">
            <v>1.0388153979951482</v>
          </cell>
          <cell r="L845">
            <v>187.76371308016789</v>
          </cell>
        </row>
        <row r="846">
          <cell r="B846">
            <v>37022</v>
          </cell>
          <cell r="C846">
            <v>840</v>
          </cell>
          <cell r="D846">
            <v>1.7930696659018697</v>
          </cell>
          <cell r="E846">
            <v>1.0047867311841769</v>
          </cell>
          <cell r="F846">
            <v>198.86968299478559</v>
          </cell>
          <cell r="G846">
            <v>16.25</v>
          </cell>
          <cell r="H846">
            <v>5.976898886341786E-4</v>
          </cell>
          <cell r="J846">
            <v>2.2863000000000002</v>
          </cell>
          <cell r="K846">
            <v>1.0465052409941871</v>
          </cell>
          <cell r="L846">
            <v>189.15363613799863</v>
          </cell>
        </row>
        <row r="847">
          <cell r="B847">
            <v>37025</v>
          </cell>
          <cell r="C847">
            <v>841</v>
          </cell>
          <cell r="D847">
            <v>1.7920449443882269</v>
          </cell>
          <cell r="E847">
            <v>1.0053872820536394</v>
          </cell>
          <cell r="F847">
            <v>198.98854539346743</v>
          </cell>
          <cell r="G847">
            <v>16.239999999999998</v>
          </cell>
          <cell r="H847">
            <v>5.9768988863395656E-4</v>
          </cell>
          <cell r="J847">
            <v>2.3062</v>
          </cell>
          <cell r="K847">
            <v>1.0556140431180485</v>
          </cell>
          <cell r="L847">
            <v>190.80003309340526</v>
          </cell>
        </row>
        <row r="848">
          <cell r="B848">
            <v>37026</v>
          </cell>
          <cell r="C848">
            <v>842</v>
          </cell>
          <cell r="D848">
            <v>1.7930696659018697</v>
          </cell>
          <cell r="E848">
            <v>1.0059878484522915</v>
          </cell>
          <cell r="F848">
            <v>199.10741086572193</v>
          </cell>
          <cell r="G848">
            <v>16.25</v>
          </cell>
          <cell r="H848">
            <v>5.9734831479607564E-4</v>
          </cell>
          <cell r="J848">
            <v>2.3384</v>
          </cell>
          <cell r="K848">
            <v>1.0703529088662063</v>
          </cell>
          <cell r="L848">
            <v>193.46405228758081</v>
          </cell>
        </row>
        <row r="849">
          <cell r="B849">
            <v>37027</v>
          </cell>
          <cell r="C849">
            <v>843</v>
          </cell>
          <cell r="D849">
            <v>1.7920449443882269</v>
          </cell>
          <cell r="E849">
            <v>1.0065891172174</v>
          </cell>
          <cell r="F849">
            <v>199.22641535194845</v>
          </cell>
          <cell r="G849">
            <v>16.239999999999998</v>
          </cell>
          <cell r="H849">
            <v>5.9768988863395656E-4</v>
          </cell>
          <cell r="J849">
            <v>2.3218999999999999</v>
          </cell>
          <cell r="K849">
            <v>1.0628003844921503</v>
          </cell>
          <cell r="L849">
            <v>192.09894928435421</v>
          </cell>
        </row>
        <row r="850">
          <cell r="B850">
            <v>37028</v>
          </cell>
          <cell r="C850">
            <v>844</v>
          </cell>
          <cell r="D850">
            <v>1.7930696659018697</v>
          </cell>
          <cell r="E850">
            <v>1.007190401530262</v>
          </cell>
          <cell r="F850">
            <v>199.34542291542181</v>
          </cell>
          <cell r="G850">
            <v>16.25</v>
          </cell>
          <cell r="H850">
            <v>5.9734831479607564E-4</v>
          </cell>
          <cell r="J850">
            <v>2.3035999999999999</v>
          </cell>
          <cell r="K850">
            <v>1.0544239483681974</v>
          </cell>
          <cell r="L850">
            <v>190.5849259535029</v>
          </cell>
        </row>
        <row r="851">
          <cell r="B851">
            <v>37029</v>
          </cell>
          <cell r="C851">
            <v>845</v>
          </cell>
          <cell r="D851">
            <v>1.7930696659018697</v>
          </cell>
          <cell r="E851">
            <v>1.0077923890491858</v>
          </cell>
          <cell r="F851">
            <v>199.4645696590438</v>
          </cell>
          <cell r="G851">
            <v>16.25</v>
          </cell>
          <cell r="H851">
            <v>5.9768988863395656E-4</v>
          </cell>
          <cell r="J851">
            <v>2.2940999999999998</v>
          </cell>
          <cell r="K851">
            <v>1.050075525243741</v>
          </cell>
          <cell r="L851">
            <v>189.79895755770576</v>
          </cell>
        </row>
        <row r="852">
          <cell r="B852">
            <v>37032</v>
          </cell>
          <cell r="C852">
            <v>846</v>
          </cell>
          <cell r="D852">
            <v>1.7920449443882269</v>
          </cell>
          <cell r="E852">
            <v>1.0083947363699628</v>
          </cell>
          <cell r="F852">
            <v>199.58378761546976</v>
          </cell>
          <cell r="G852">
            <v>16.239999999999998</v>
          </cell>
          <cell r="H852">
            <v>5.976898886341786E-4</v>
          </cell>
          <cell r="J852">
            <v>2.3277999999999999</v>
          </cell>
          <cell r="K852">
            <v>1.0655009841168128</v>
          </cell>
          <cell r="L852">
            <v>192.5870770249019</v>
          </cell>
        </row>
        <row r="853">
          <cell r="B853">
            <v>37033</v>
          </cell>
          <cell r="C853">
            <v>847</v>
          </cell>
          <cell r="D853">
            <v>1.7930696659018697</v>
          </cell>
          <cell r="E853">
            <v>1.0089970992663826</v>
          </cell>
          <cell r="F853">
            <v>199.70300865466245</v>
          </cell>
          <cell r="G853">
            <v>16.25</v>
          </cell>
          <cell r="H853">
            <v>5.973483147958536E-4</v>
          </cell>
          <cell r="J853">
            <v>2.3062</v>
          </cell>
          <cell r="K853">
            <v>1.0556140431180487</v>
          </cell>
          <cell r="L853">
            <v>190.80003309340529</v>
          </cell>
        </row>
        <row r="854">
          <cell r="B854">
            <v>37034</v>
          </cell>
          <cell r="C854">
            <v>848</v>
          </cell>
          <cell r="D854">
            <v>1.8299012860902852</v>
          </cell>
          <cell r="E854">
            <v>1.0096001666302752</v>
          </cell>
          <cell r="F854">
            <v>199.82236912366514</v>
          </cell>
          <cell r="G854">
            <v>16.61</v>
          </cell>
          <cell r="H854">
            <v>5.9768988863395656E-4</v>
          </cell>
          <cell r="J854">
            <v>2.3426999999999998</v>
          </cell>
          <cell r="K854">
            <v>1.0723211424909604</v>
          </cell>
          <cell r="L854">
            <v>193.81980640357321</v>
          </cell>
        </row>
        <row r="855">
          <cell r="B855">
            <v>37035</v>
          </cell>
          <cell r="C855">
            <v>849</v>
          </cell>
          <cell r="D855">
            <v>1.8411328047494013</v>
          </cell>
          <cell r="E855">
            <v>1.0102159895113931</v>
          </cell>
          <cell r="F855">
            <v>199.94425419374815</v>
          </cell>
          <cell r="G855">
            <v>16.72</v>
          </cell>
          <cell r="H855">
            <v>6.0996709536342841E-4</v>
          </cell>
          <cell r="J855">
            <v>2.3494000000000002</v>
          </cell>
          <cell r="K855">
            <v>1.0753879251155771</v>
          </cell>
          <cell r="L855">
            <v>194.37412095639857</v>
          </cell>
        </row>
        <row r="856">
          <cell r="B856">
            <v>37036</v>
          </cell>
          <cell r="C856">
            <v>850</v>
          </cell>
          <cell r="D856">
            <v>1.8441941164708542</v>
          </cell>
          <cell r="E856">
            <v>1.0108359701107836</v>
          </cell>
          <cell r="F856">
            <v>200.06696216892055</v>
          </cell>
          <cell r="G856">
            <v>16.75</v>
          </cell>
          <cell r="H856">
            <v>6.1371093491646711E-4</v>
          </cell>
          <cell r="J856">
            <v>2.3403</v>
          </cell>
          <cell r="K856">
            <v>1.0712225934910977</v>
          </cell>
          <cell r="L856">
            <v>193.62124596674025</v>
          </cell>
        </row>
        <row r="857">
          <cell r="B857">
            <v>37039</v>
          </cell>
          <cell r="C857">
            <v>851</v>
          </cell>
          <cell r="D857">
            <v>1.8452143796001685</v>
          </cell>
          <cell r="E857">
            <v>1.0114573626937153</v>
          </cell>
          <cell r="F857">
            <v>200.1899496070979</v>
          </cell>
          <cell r="G857">
            <v>16.760000000000002</v>
          </cell>
          <cell r="H857">
            <v>6.1473137215672935E-4</v>
          </cell>
          <cell r="J857">
            <v>2.3264999999999998</v>
          </cell>
          <cell r="K857">
            <v>1.0649059367418872</v>
          </cell>
          <cell r="L857">
            <v>192.47952345495071</v>
          </cell>
        </row>
        <row r="858">
          <cell r="B858">
            <v>37040</v>
          </cell>
          <cell r="C858">
            <v>852</v>
          </cell>
          <cell r="D858">
            <v>1.8462345556991</v>
          </cell>
          <cell r="E858">
            <v>1.0120794812503804</v>
          </cell>
          <cell r="F858">
            <v>200.3130807316534</v>
          </cell>
          <cell r="G858">
            <v>16.77</v>
          </cell>
          <cell r="H858">
            <v>6.1507145986672285E-4</v>
          </cell>
          <cell r="J858">
            <v>2.3424999999999998</v>
          </cell>
          <cell r="K858">
            <v>1.0722295967409718</v>
          </cell>
          <cell r="L858">
            <v>193.80325970050379</v>
          </cell>
        </row>
        <row r="859">
          <cell r="B859">
            <v>37041</v>
          </cell>
          <cell r="C859">
            <v>853</v>
          </cell>
          <cell r="D859">
            <v>1.8462345556991</v>
          </cell>
          <cell r="E859">
            <v>1.0127023266208466</v>
          </cell>
          <cell r="F859">
            <v>200.43635570885519</v>
          </cell>
          <cell r="G859">
            <v>16.77</v>
          </cell>
          <cell r="H859">
            <v>6.1541151856636667E-4</v>
          </cell>
          <cell r="J859">
            <v>2.3595999999999999</v>
          </cell>
          <cell r="K859">
            <v>1.0800567583649934</v>
          </cell>
          <cell r="L859">
            <v>195.21800281293864</v>
          </cell>
        </row>
        <row r="860">
          <cell r="B860">
            <v>37042</v>
          </cell>
          <cell r="C860">
            <v>854</v>
          </cell>
          <cell r="D860">
            <v>1.8452143796001685</v>
          </cell>
          <cell r="E860">
            <v>1.013325555297528</v>
          </cell>
          <cell r="F860">
            <v>200.55970655089789</v>
          </cell>
          <cell r="G860">
            <v>16.760000000000002</v>
          </cell>
          <cell r="H860">
            <v>6.1541151856636667E-4</v>
          </cell>
          <cell r="J860">
            <v>2.36129938804888</v>
          </cell>
          <cell r="K860">
            <v>1.0808346171322749</v>
          </cell>
          <cell r="L860">
            <v>195.35859916016128</v>
          </cell>
        </row>
        <row r="861">
          <cell r="B861">
            <v>37043</v>
          </cell>
          <cell r="C861">
            <v>855</v>
          </cell>
          <cell r="D861">
            <v>1.8452143796001685</v>
          </cell>
          <cell r="E861">
            <v>1.0006150714598667</v>
          </cell>
          <cell r="F861">
            <v>200.6830651023966</v>
          </cell>
          <cell r="G861">
            <v>16.760000000000002</v>
          </cell>
          <cell r="H861">
            <v>6.1507145986672285E-4</v>
          </cell>
          <cell r="J861">
            <v>2.363</v>
          </cell>
          <cell r="K861">
            <v>1.0007202017498193</v>
          </cell>
          <cell r="L861">
            <v>195.49929676511869</v>
          </cell>
        </row>
        <row r="862">
          <cell r="B862">
            <v>37046</v>
          </cell>
          <cell r="C862">
            <v>856</v>
          </cell>
          <cell r="D862">
            <v>1.8452143796001685</v>
          </cell>
          <cell r="E862">
            <v>1.0012305212326342</v>
          </cell>
          <cell r="F862">
            <v>200.80649952821966</v>
          </cell>
          <cell r="G862">
            <v>16.760000000000002</v>
          </cell>
          <cell r="H862">
            <v>6.1507145986672285E-4</v>
          </cell>
          <cell r="J862">
            <v>2.3639960016673727</v>
          </cell>
          <cell r="K862">
            <v>1.0011420041152517</v>
          </cell>
          <cell r="L862">
            <v>195.58169948435199</v>
          </cell>
        </row>
        <row r="863">
          <cell r="B863">
            <v>37047</v>
          </cell>
          <cell r="C863">
            <v>857</v>
          </cell>
          <cell r="D863">
            <v>1.8452143796001685</v>
          </cell>
          <cell r="E863">
            <v>1.0018463495509919</v>
          </cell>
          <cell r="F863">
            <v>200.93000987503524</v>
          </cell>
          <cell r="G863">
            <v>16.760000000000002</v>
          </cell>
          <cell r="H863">
            <v>6.1507145986694489E-4</v>
          </cell>
          <cell r="J863">
            <v>2.3649924231482542</v>
          </cell>
          <cell r="K863">
            <v>1.0015639842698754</v>
          </cell>
          <cell r="L863">
            <v>195.66413693623267</v>
          </cell>
        </row>
        <row r="864">
          <cell r="B864">
            <v>37048</v>
          </cell>
          <cell r="C864">
            <v>858</v>
          </cell>
          <cell r="D864">
            <v>1.8452143796001685</v>
          </cell>
          <cell r="E864">
            <v>1.0024625566477725</v>
          </cell>
          <cell r="F864">
            <v>201.05359618954014</v>
          </cell>
          <cell r="G864">
            <v>16.760000000000002</v>
          </cell>
          <cell r="H864">
            <v>6.1507145986694489E-4</v>
          </cell>
          <cell r="J864">
            <v>2.3659892646195955</v>
          </cell>
          <cell r="K864">
            <v>1.0019861422886285</v>
          </cell>
          <cell r="L864">
            <v>195.74660913540049</v>
          </cell>
        </row>
        <row r="865">
          <cell r="B865">
            <v>37049</v>
          </cell>
          <cell r="C865">
            <v>859</v>
          </cell>
          <cell r="D865">
            <v>1.8452143796001685</v>
          </cell>
          <cell r="E865">
            <v>1.0030791427559516</v>
          </cell>
          <cell r="F865">
            <v>201.17725851845989</v>
          </cell>
          <cell r="G865">
            <v>16.760000000000002</v>
          </cell>
          <cell r="H865">
            <v>6.1507145986672285E-4</v>
          </cell>
          <cell r="J865">
            <v>2.366986526258422</v>
          </cell>
          <cell r="K865">
            <v>1.0024084782464804</v>
          </cell>
          <cell r="L865">
            <v>195.82911609650139</v>
          </cell>
        </row>
        <row r="866">
          <cell r="B866">
            <v>37050</v>
          </cell>
          <cell r="C866">
            <v>860</v>
          </cell>
          <cell r="D866">
            <v>1.8452143796001685</v>
          </cell>
          <cell r="E866">
            <v>1.0036961081086484</v>
          </cell>
          <cell r="F866">
            <v>201.30099690854885</v>
          </cell>
          <cell r="G866">
            <v>16.760000000000002</v>
          </cell>
          <cell r="H866">
            <v>6.1507145986694489E-4</v>
          </cell>
          <cell r="J866">
            <v>2.3679842082418339</v>
          </cell>
          <cell r="K866">
            <v>1.0028309922184322</v>
          </cell>
          <cell r="L866">
            <v>195.91165783418751</v>
          </cell>
        </row>
        <row r="867">
          <cell r="B867">
            <v>37053</v>
          </cell>
          <cell r="C867">
            <v>861</v>
          </cell>
          <cell r="D867">
            <v>1.8452143796001685</v>
          </cell>
          <cell r="E867">
            <v>1.0043134529391253</v>
          </cell>
          <cell r="F867">
            <v>201.42481140659001</v>
          </cell>
          <cell r="G867">
            <v>16.760000000000002</v>
          </cell>
          <cell r="H867">
            <v>6.1507145986672285E-4</v>
          </cell>
          <cell r="J867">
            <v>2.3689823107470058</v>
          </cell>
          <cell r="K867">
            <v>1.0032536842795168</v>
          </cell>
          <cell r="L867">
            <v>195.9942343631171</v>
          </cell>
        </row>
        <row r="868">
          <cell r="B868">
            <v>37054</v>
          </cell>
          <cell r="C868">
            <v>862</v>
          </cell>
          <cell r="D868">
            <v>1.8452143796001685</v>
          </cell>
          <cell r="E868">
            <v>1.0049311774807883</v>
          </cell>
          <cell r="F868">
            <v>201.54870205939523</v>
          </cell>
          <cell r="G868">
            <v>16.760000000000002</v>
          </cell>
          <cell r="H868">
            <v>6.1507145986672285E-4</v>
          </cell>
          <cell r="J868">
            <v>2.3699808339511872</v>
          </cell>
          <cell r="K868">
            <v>1.0036765545047983</v>
          </cell>
          <cell r="L868">
            <v>196.07684569795464</v>
          </cell>
        </row>
        <row r="869">
          <cell r="B869">
            <v>37055</v>
          </cell>
          <cell r="C869">
            <v>863</v>
          </cell>
          <cell r="D869">
            <v>1.8452143796001685</v>
          </cell>
          <cell r="E869">
            <v>1.005549281967187</v>
          </cell>
          <cell r="F869">
            <v>201.67266891380513</v>
          </cell>
          <cell r="G869">
            <v>16.760000000000002</v>
          </cell>
          <cell r="H869">
            <v>6.1507145986672285E-4</v>
          </cell>
          <cell r="J869">
            <v>2.3709797780317023</v>
          </cell>
          <cell r="K869">
            <v>1.004099602969373</v>
          </cell>
          <cell r="L869">
            <v>196.15949185337078</v>
          </cell>
        </row>
        <row r="870">
          <cell r="B870">
            <v>37057</v>
          </cell>
          <cell r="C870">
            <v>864</v>
          </cell>
          <cell r="D870">
            <v>1.8452143796001685</v>
          </cell>
          <cell r="E870">
            <v>1.0061677666320143</v>
          </cell>
          <cell r="F870">
            <v>201.79671201668913</v>
          </cell>
          <cell r="G870">
            <v>16.760000000000002</v>
          </cell>
          <cell r="H870">
            <v>6.150714598665008E-4</v>
          </cell>
          <cell r="J870">
            <v>2.3719791431659494</v>
          </cell>
          <cell r="K870">
            <v>1.0045228297483679</v>
          </cell>
          <cell r="L870">
            <v>196.24217284404233</v>
          </cell>
        </row>
        <row r="871">
          <cell r="B871">
            <v>37060</v>
          </cell>
          <cell r="C871">
            <v>865</v>
          </cell>
          <cell r="D871">
            <v>1.8452143796001685</v>
          </cell>
          <cell r="E871">
            <v>1.0067866317091076</v>
          </cell>
          <cell r="F871">
            <v>201.92083141494558</v>
          </cell>
          <cell r="G871">
            <v>16.760000000000002</v>
          </cell>
          <cell r="H871">
            <v>6.1507145986694489E-4</v>
          </cell>
          <cell r="J871">
            <v>2.3729789295314032</v>
          </cell>
          <cell r="K871">
            <v>1.0049462349169433</v>
          </cell>
          <cell r="L871">
            <v>196.32488868465236</v>
          </cell>
        </row>
        <row r="872">
          <cell r="B872">
            <v>37061</v>
          </cell>
          <cell r="C872">
            <v>866</v>
          </cell>
          <cell r="D872">
            <v>1.8452143796001685</v>
          </cell>
          <cell r="E872">
            <v>1.0074058774324472</v>
          </cell>
          <cell r="F872">
            <v>202.04502715550149</v>
          </cell>
          <cell r="G872">
            <v>16.760000000000002</v>
          </cell>
          <cell r="H872">
            <v>6.1507145986672285E-4</v>
          </cell>
          <cell r="J872">
            <v>2.3739791373056107</v>
          </cell>
          <cell r="K872">
            <v>1.0053698185502895</v>
          </cell>
          <cell r="L872">
            <v>196.40763938989002</v>
          </cell>
        </row>
        <row r="873">
          <cell r="B873">
            <v>37062</v>
          </cell>
          <cell r="C873">
            <v>867</v>
          </cell>
          <cell r="D873">
            <v>1.8452143796001685</v>
          </cell>
          <cell r="E873">
            <v>1.0080255040361579</v>
          </cell>
          <cell r="F873">
            <v>202.16929928531283</v>
          </cell>
          <cell r="G873">
            <v>16.760000000000002</v>
          </cell>
          <cell r="H873">
            <v>6.1507145986672285E-4</v>
          </cell>
          <cell r="J873">
            <v>2.3749797666661969</v>
          </cell>
          <cell r="K873">
            <v>1.0057935807236296</v>
          </cell>
          <cell r="L873">
            <v>196.4904249744508</v>
          </cell>
        </row>
        <row r="874">
          <cell r="B874">
            <v>37063</v>
          </cell>
          <cell r="C874">
            <v>868</v>
          </cell>
          <cell r="D874">
            <v>1.8452143796001685</v>
          </cell>
          <cell r="E874">
            <v>1.0086455117545083</v>
          </cell>
          <cell r="F874">
            <v>202.29364785136448</v>
          </cell>
          <cell r="G874">
            <v>16.760000000000002</v>
          </cell>
          <cell r="H874">
            <v>6.1507145986672285E-4</v>
          </cell>
          <cell r="J874">
            <v>2.3759808177908583</v>
          </cell>
          <cell r="K874">
            <v>1.0062175215122173</v>
          </cell>
          <cell r="L874">
            <v>196.57324545303618</v>
          </cell>
        </row>
        <row r="875">
          <cell r="B875">
            <v>37064</v>
          </cell>
          <cell r="C875">
            <v>869</v>
          </cell>
          <cell r="D875">
            <v>1.8452143796001685</v>
          </cell>
          <cell r="E875">
            <v>1.0092659008219111</v>
          </cell>
          <cell r="F875">
            <v>202.41807290067015</v>
          </cell>
          <cell r="G875">
            <v>16.760000000000002</v>
          </cell>
          <cell r="H875">
            <v>6.150714598665008E-4</v>
          </cell>
          <cell r="J875">
            <v>2.3769822908573692</v>
          </cell>
          <cell r="K875">
            <v>1.0066416409913397</v>
          </cell>
          <cell r="L875">
            <v>196.65610084035404</v>
          </cell>
        </row>
        <row r="876">
          <cell r="B876">
            <v>37067</v>
          </cell>
          <cell r="C876">
            <v>870</v>
          </cell>
          <cell r="D876">
            <v>1.8452143796001685</v>
          </cell>
          <cell r="E876">
            <v>1.0098866714729233</v>
          </cell>
          <cell r="F876">
            <v>202.54257448027255</v>
          </cell>
          <cell r="G876">
            <v>16.760000000000002</v>
          </cell>
          <cell r="H876">
            <v>6.150714598665008E-4</v>
          </cell>
          <cell r="J876">
            <v>2.3779841860435766</v>
          </cell>
          <cell r="K876">
            <v>1.0070659392363137</v>
          </cell>
          <cell r="L876">
            <v>196.73899115111828</v>
          </cell>
        </row>
        <row r="877">
          <cell r="B877">
            <v>37068</v>
          </cell>
          <cell r="C877">
            <v>871</v>
          </cell>
          <cell r="D877">
            <v>1.8452143796001685</v>
          </cell>
          <cell r="E877">
            <v>1.010507823942246</v>
          </cell>
          <cell r="F877">
            <v>202.66715263724328</v>
          </cell>
          <cell r="G877">
            <v>16.760000000000002</v>
          </cell>
          <cell r="H877">
            <v>6.1507145986672285E-4</v>
          </cell>
          <cell r="J877">
            <v>2.3789865035274045</v>
          </cell>
          <cell r="K877">
            <v>1.0074904163224896</v>
          </cell>
          <cell r="L877">
            <v>196.82191640004922</v>
          </cell>
        </row>
        <row r="878">
          <cell r="B878">
            <v>37069</v>
          </cell>
          <cell r="C878">
            <v>872</v>
          </cell>
          <cell r="D878">
            <v>1.8452143796001685</v>
          </cell>
          <cell r="E878">
            <v>1.011129358464725</v>
          </cell>
          <cell r="F878">
            <v>202.79180741868291</v>
          </cell>
          <cell r="G878">
            <v>16.760000000000002</v>
          </cell>
          <cell r="H878">
            <v>6.1507145986672285E-4</v>
          </cell>
          <cell r="J878">
            <v>2.3799892434868504</v>
          </cell>
          <cell r="K878">
            <v>1.0079150723252486</v>
          </cell>
          <cell r="L878">
            <v>196.90487660187316</v>
          </cell>
        </row>
        <row r="879">
          <cell r="B879">
            <v>37070</v>
          </cell>
          <cell r="C879">
            <v>873</v>
          </cell>
          <cell r="D879">
            <v>1.8452143796001685</v>
          </cell>
          <cell r="E879">
            <v>1.0117512752753499</v>
          </cell>
          <cell r="F879">
            <v>202.91653887172092</v>
          </cell>
          <cell r="G879">
            <v>16.760000000000002</v>
          </cell>
          <cell r="H879">
            <v>6.1507145986672285E-4</v>
          </cell>
          <cell r="J879">
            <v>2.3809924060999874</v>
          </cell>
          <cell r="K879">
            <v>1.0083399073200037</v>
          </cell>
          <cell r="L879">
            <v>196.98787177132272</v>
          </cell>
        </row>
        <row r="880">
          <cell r="B880">
            <v>37071</v>
          </cell>
          <cell r="C880">
            <v>874</v>
          </cell>
          <cell r="D880">
            <v>1.8452143796001685</v>
          </cell>
          <cell r="E880">
            <v>1.0123735746092555</v>
          </cell>
          <cell r="F880">
            <v>203.04134704351586</v>
          </cell>
          <cell r="G880">
            <v>16.760000000000002</v>
          </cell>
          <cell r="H880">
            <v>6.1507145986672285E-4</v>
          </cell>
          <cell r="J880">
            <v>2.3819959915449624</v>
          </cell>
          <cell r="K880">
            <v>1.0087649213821994</v>
          </cell>
          <cell r="L880">
            <v>197.07090192313666</v>
          </cell>
        </row>
        <row r="881">
          <cell r="B881">
            <v>37074</v>
          </cell>
          <cell r="C881">
            <v>875</v>
          </cell>
          <cell r="D881">
            <v>1.8452143796001685</v>
          </cell>
          <cell r="E881">
            <v>1.0006150714598667</v>
          </cell>
          <cell r="F881">
            <v>203.16623198125521</v>
          </cell>
          <cell r="G881">
            <v>16.760000000000002</v>
          </cell>
          <cell r="H881">
            <v>6.1507145986672285E-4</v>
          </cell>
          <cell r="J881">
            <v>2.383</v>
          </cell>
          <cell r="K881">
            <v>1.0004214988012581</v>
          </cell>
          <cell r="L881">
            <v>197.15396707206011</v>
          </cell>
        </row>
        <row r="882">
          <cell r="B882">
            <v>37075</v>
          </cell>
          <cell r="C882">
            <v>876</v>
          </cell>
          <cell r="D882">
            <v>1.8452143796001685</v>
          </cell>
          <cell r="E882">
            <v>1.0012305212326342</v>
          </cell>
          <cell r="F882">
            <v>203.29119373215556</v>
          </cell>
          <cell r="G882">
            <v>16.760000000000002</v>
          </cell>
          <cell r="H882">
            <v>6.1507145986672285E-4</v>
          </cell>
          <cell r="J882">
            <v>2.3839054692018475</v>
          </cell>
          <cell r="K882">
            <v>1.0008016292486062</v>
          </cell>
          <cell r="L882">
            <v>197.22887972216745</v>
          </cell>
        </row>
        <row r="883">
          <cell r="B883">
            <v>37076</v>
          </cell>
          <cell r="C883">
            <v>877</v>
          </cell>
          <cell r="D883">
            <v>1.8452143796001685</v>
          </cell>
          <cell r="E883">
            <v>1.0018463495509919</v>
          </cell>
          <cell r="F883">
            <v>203.41623234346244</v>
          </cell>
          <cell r="G883">
            <v>16.760000000000002</v>
          </cell>
          <cell r="H883">
            <v>6.1507145986672285E-4</v>
          </cell>
          <cell r="J883">
            <v>2.3848112824550904</v>
          </cell>
          <cell r="K883">
            <v>1.0011819041342307</v>
          </cell>
          <cell r="L883">
            <v>197.3038208368562</v>
          </cell>
        </row>
        <row r="884">
          <cell r="B884">
            <v>37077</v>
          </cell>
          <cell r="C884">
            <v>878</v>
          </cell>
          <cell r="D884">
            <v>1.8452143796001685</v>
          </cell>
          <cell r="E884">
            <v>1.0024625566477725</v>
          </cell>
          <cell r="F884">
            <v>203.54134786245052</v>
          </cell>
          <cell r="G884">
            <v>16.760000000000002</v>
          </cell>
          <cell r="H884">
            <v>6.1507145986672285E-4</v>
          </cell>
          <cell r="J884">
            <v>2.3857174398904579</v>
          </cell>
          <cell r="K884">
            <v>1.001562323513014</v>
          </cell>
          <cell r="L884">
            <v>197.37879042694206</v>
          </cell>
        </row>
        <row r="885">
          <cell r="B885">
            <v>37078</v>
          </cell>
          <cell r="C885">
            <v>879</v>
          </cell>
          <cell r="D885">
            <v>1.8452143796001685</v>
          </cell>
          <cell r="E885">
            <v>1.0030791427559516</v>
          </cell>
          <cell r="F885">
            <v>203.66654033642351</v>
          </cell>
          <cell r="G885">
            <v>16.760000000000002</v>
          </cell>
          <cell r="H885">
            <v>6.1507145986672285E-4</v>
          </cell>
          <cell r="J885">
            <v>2.3866239416387294</v>
          </cell>
          <cell r="K885">
            <v>1.001942887439859</v>
          </cell>
          <cell r="L885">
            <v>197.45378850324482</v>
          </cell>
        </row>
        <row r="886">
          <cell r="B886">
            <v>37081</v>
          </cell>
          <cell r="C886">
            <v>880</v>
          </cell>
          <cell r="D886">
            <v>1.8452143796001685</v>
          </cell>
          <cell r="E886">
            <v>1.0036961081086484</v>
          </cell>
          <cell r="F886">
            <v>203.79180981271426</v>
          </cell>
          <cell r="G886">
            <v>16.760000000000002</v>
          </cell>
          <cell r="H886">
            <v>6.1507145986694489E-4</v>
          </cell>
          <cell r="J886">
            <v>2.3875307878307335</v>
          </cell>
          <cell r="K886">
            <v>1.0023235959696899</v>
          </cell>
          <cell r="L886">
            <v>197.52881507658842</v>
          </cell>
        </row>
        <row r="887">
          <cell r="B887">
            <v>37082</v>
          </cell>
          <cell r="C887">
            <v>881</v>
          </cell>
          <cell r="D887">
            <v>1.8452143796001685</v>
          </cell>
          <cell r="E887">
            <v>1.0043134529391253</v>
          </cell>
          <cell r="F887">
            <v>203.91715633868466</v>
          </cell>
          <cell r="G887">
            <v>16.760000000000002</v>
          </cell>
          <cell r="H887">
            <v>6.1507145986672285E-4</v>
          </cell>
          <cell r="J887">
            <v>2.3884379785973482</v>
          </cell>
          <cell r="K887">
            <v>1.0027044491574513</v>
          </cell>
          <cell r="L887">
            <v>197.60387015780086</v>
          </cell>
        </row>
        <row r="888">
          <cell r="B888">
            <v>37083</v>
          </cell>
          <cell r="C888">
            <v>882</v>
          </cell>
          <cell r="D888">
            <v>1.8452143796001685</v>
          </cell>
          <cell r="E888">
            <v>1.0049311774807883</v>
          </cell>
          <cell r="F888">
            <v>204.04257996172575</v>
          </cell>
          <cell r="G888">
            <v>16.760000000000002</v>
          </cell>
          <cell r="H888">
            <v>6.1507145986672285E-4</v>
          </cell>
          <cell r="J888">
            <v>2.3893455140695021</v>
          </cell>
          <cell r="K888">
            <v>1.003085447058109</v>
          </cell>
          <cell r="L888">
            <v>197.67895375771431</v>
          </cell>
        </row>
        <row r="889">
          <cell r="B889">
            <v>37084</v>
          </cell>
          <cell r="C889">
            <v>883</v>
          </cell>
          <cell r="D889">
            <v>1.8452143796001685</v>
          </cell>
          <cell r="E889">
            <v>1.005549281967187</v>
          </cell>
          <cell r="F889">
            <v>204.16808072925778</v>
          </cell>
          <cell r="G889">
            <v>16.760000000000002</v>
          </cell>
          <cell r="H889">
            <v>6.1507145986672285E-4</v>
          </cell>
          <cell r="J889">
            <v>2.3902533943781727</v>
          </cell>
          <cell r="K889">
            <v>1.0034665897266497</v>
          </cell>
          <cell r="L889">
            <v>197.75406588716501</v>
          </cell>
        </row>
        <row r="890">
          <cell r="B890">
            <v>37085</v>
          </cell>
          <cell r="C890">
            <v>884</v>
          </cell>
          <cell r="D890">
            <v>1.8452143796001685</v>
          </cell>
          <cell r="E890">
            <v>1.0061677666320143</v>
          </cell>
          <cell r="F890">
            <v>204.29365868873009</v>
          </cell>
          <cell r="G890">
            <v>16.760000000000002</v>
          </cell>
          <cell r="H890">
            <v>6.1507145986672285E-4</v>
          </cell>
          <cell r="J890">
            <v>2.3911616196543877</v>
          </cell>
          <cell r="K890">
            <v>1.0038478772180808</v>
          </cell>
          <cell r="L890">
            <v>197.82920655699334</v>
          </cell>
        </row>
        <row r="891">
          <cell r="B891">
            <v>37088</v>
          </cell>
          <cell r="C891">
            <v>885</v>
          </cell>
          <cell r="D891">
            <v>1.8452143796001685</v>
          </cell>
          <cell r="E891">
            <v>1.0067866317091076</v>
          </cell>
          <cell r="F891">
            <v>204.41931388762129</v>
          </cell>
          <cell r="G891">
            <v>16.760000000000002</v>
          </cell>
          <cell r="H891">
            <v>6.1507145986672285E-4</v>
          </cell>
          <cell r="J891">
            <v>2.3920701900292247</v>
          </cell>
          <cell r="K891">
            <v>1.0042293095874306</v>
          </cell>
          <cell r="L891">
            <v>197.9043757780438</v>
          </cell>
        </row>
        <row r="892">
          <cell r="B892">
            <v>37089</v>
          </cell>
          <cell r="C892">
            <v>886</v>
          </cell>
          <cell r="D892">
            <v>1.8452143796001685</v>
          </cell>
          <cell r="E892">
            <v>1.0074058774324472</v>
          </cell>
          <cell r="F892">
            <v>204.54504637343908</v>
          </cell>
          <cell r="G892">
            <v>16.760000000000002</v>
          </cell>
          <cell r="H892">
            <v>6.1507145986672285E-4</v>
          </cell>
          <cell r="J892">
            <v>2.392979105633811</v>
          </cell>
          <cell r="K892">
            <v>1.0046108868897488</v>
          </cell>
          <cell r="L892">
            <v>197.97957356116501</v>
          </cell>
        </row>
        <row r="893">
          <cell r="B893">
            <v>37090</v>
          </cell>
          <cell r="C893">
            <v>887</v>
          </cell>
          <cell r="D893">
            <v>1.8452143796001685</v>
          </cell>
          <cell r="E893">
            <v>1.0080255040361579</v>
          </cell>
          <cell r="F893">
            <v>204.67085619372048</v>
          </cell>
          <cell r="G893">
            <v>16.760000000000002</v>
          </cell>
          <cell r="H893">
            <v>6.1507145986672285E-4</v>
          </cell>
          <cell r="J893">
            <v>2.3938883665993234</v>
          </cell>
          <cell r="K893">
            <v>1.0049926091801051</v>
          </cell>
          <cell r="L893">
            <v>198.05479991720972</v>
          </cell>
        </row>
        <row r="894">
          <cell r="B894">
            <v>37091</v>
          </cell>
          <cell r="C894">
            <v>888</v>
          </cell>
          <cell r="D894">
            <v>1.8452143796001685</v>
          </cell>
          <cell r="E894">
            <v>1.0086455117545083</v>
          </cell>
          <cell r="F894">
            <v>204.79674339603173</v>
          </cell>
          <cell r="G894">
            <v>16.760000000000002</v>
          </cell>
          <cell r="H894">
            <v>6.1507145986672285E-4</v>
          </cell>
          <cell r="J894">
            <v>2.3947979730569893</v>
          </cell>
          <cell r="K894">
            <v>1.0053744765135912</v>
          </cell>
          <cell r="L894">
            <v>198.13005485703482</v>
          </cell>
        </row>
        <row r="895">
          <cell r="B895">
            <v>37092</v>
          </cell>
          <cell r="C895">
            <v>889</v>
          </cell>
          <cell r="D895">
            <v>1.8452143796001685</v>
          </cell>
          <cell r="E895">
            <v>1.0092659008219111</v>
          </cell>
          <cell r="F895">
            <v>204.92270802796827</v>
          </cell>
          <cell r="G895">
            <v>16.760000000000002</v>
          </cell>
          <cell r="H895">
            <v>6.1507145986672285E-4</v>
          </cell>
          <cell r="J895">
            <v>2.3957079251380842</v>
          </cell>
          <cell r="K895">
            <v>1.0057564889453188</v>
          </cell>
          <cell r="L895">
            <v>198.20533839150119</v>
          </cell>
        </row>
        <row r="896">
          <cell r="B896">
            <v>37095</v>
          </cell>
          <cell r="C896">
            <v>890</v>
          </cell>
          <cell r="D896">
            <v>1.8452143796001685</v>
          </cell>
          <cell r="E896">
            <v>1.0098866714729233</v>
          </cell>
          <cell r="F896">
            <v>205.04875013715488</v>
          </cell>
          <cell r="G896">
            <v>16.760000000000002</v>
          </cell>
          <cell r="H896">
            <v>6.1507145986672285E-4</v>
          </cell>
          <cell r="J896">
            <v>2.3966182229739363</v>
          </cell>
          <cell r="K896">
            <v>1.006138646530421</v>
          </cell>
          <cell r="L896">
            <v>198.28065053147407</v>
          </cell>
        </row>
        <row r="897">
          <cell r="B897">
            <v>37096</v>
          </cell>
          <cell r="C897">
            <v>891</v>
          </cell>
          <cell r="D897">
            <v>1.8452143796001685</v>
          </cell>
          <cell r="E897">
            <v>1.010507823942246</v>
          </cell>
          <cell r="F897">
            <v>205.17486977124557</v>
          </cell>
          <cell r="G897">
            <v>16.760000000000002</v>
          </cell>
          <cell r="H897">
            <v>6.1507145986672285E-4</v>
          </cell>
          <cell r="J897">
            <v>2.3975288666959207</v>
          </cell>
          <cell r="K897">
            <v>1.0065209493240515</v>
          </cell>
          <cell r="L897">
            <v>198.35599128782258</v>
          </cell>
        </row>
        <row r="898">
          <cell r="B898">
            <v>37097</v>
          </cell>
          <cell r="C898">
            <v>892</v>
          </cell>
          <cell r="D898">
            <v>1.8452143796001685</v>
          </cell>
          <cell r="E898">
            <v>1.011129358464725</v>
          </cell>
          <cell r="F898">
            <v>205.30106697792371</v>
          </cell>
          <cell r="G898">
            <v>16.760000000000002</v>
          </cell>
          <cell r="H898">
            <v>6.1507145986672285E-4</v>
          </cell>
          <cell r="J898">
            <v>2.398439856435465</v>
          </cell>
          <cell r="K898">
            <v>1.0069033973813857</v>
          </cell>
          <cell r="L898">
            <v>198.43136067142021</v>
          </cell>
        </row>
        <row r="899">
          <cell r="B899">
            <v>37098</v>
          </cell>
          <cell r="C899">
            <v>893</v>
          </cell>
          <cell r="D899">
            <v>1.8452143796001685</v>
          </cell>
          <cell r="E899">
            <v>1.0117512752753499</v>
          </cell>
          <cell r="F899">
            <v>205.42734180490203</v>
          </cell>
          <cell r="G899">
            <v>16.760000000000002</v>
          </cell>
          <cell r="H899">
            <v>6.1507145986672285E-4</v>
          </cell>
          <cell r="J899">
            <v>2.3993511923240454</v>
          </cell>
          <cell r="K899">
            <v>1.0072859907576193</v>
          </cell>
          <cell r="L899">
            <v>198.50675869314441</v>
          </cell>
        </row>
        <row r="900">
          <cell r="B900">
            <v>37099</v>
          </cell>
          <cell r="C900">
            <v>894</v>
          </cell>
          <cell r="D900">
            <v>1.8452143796001685</v>
          </cell>
          <cell r="E900">
            <v>1.0123735746092555</v>
          </cell>
          <cell r="F900">
            <v>205.55369429992248</v>
          </cell>
          <cell r="G900">
            <v>16.760000000000002</v>
          </cell>
          <cell r="H900">
            <v>6.150714598665008E-4</v>
          </cell>
          <cell r="J900">
            <v>2.4002628744931873</v>
          </cell>
          <cell r="K900">
            <v>1.0076687295079689</v>
          </cell>
          <cell r="L900">
            <v>198.58218536387676</v>
          </cell>
        </row>
        <row r="901">
          <cell r="B901">
            <v>37102</v>
          </cell>
          <cell r="C901">
            <v>895</v>
          </cell>
          <cell r="D901">
            <v>1.8452143796001685</v>
          </cell>
          <cell r="E901">
            <v>1.0129962567017208</v>
          </cell>
          <cell r="F901">
            <v>205.68012451075651</v>
          </cell>
          <cell r="G901">
            <v>16.760000000000002</v>
          </cell>
          <cell r="H901">
            <v>6.1507145986672285E-4</v>
          </cell>
          <cell r="J901">
            <v>2.4011749030744678</v>
          </cell>
          <cell r="K901">
            <v>1.0080516136876727</v>
          </cell>
          <cell r="L901">
            <v>198.6576406945031</v>
          </cell>
        </row>
        <row r="902">
          <cell r="B902">
            <v>37103</v>
          </cell>
          <cell r="C902">
            <v>896</v>
          </cell>
          <cell r="D902">
            <v>1.8452143796001685</v>
          </cell>
          <cell r="E902">
            <v>1.0136193217881699</v>
          </cell>
          <cell r="F902">
            <v>205.80663248520491</v>
          </cell>
          <cell r="G902">
            <v>16.760000000000002</v>
          </cell>
          <cell r="H902">
            <v>6.1507145986672285E-4</v>
          </cell>
          <cell r="J902">
            <v>2.4020872781995135</v>
          </cell>
          <cell r="K902">
            <v>1.0084346433519897</v>
          </cell>
          <cell r="L902">
            <v>198.73312469591335</v>
          </cell>
        </row>
        <row r="903">
          <cell r="B903">
            <v>37104</v>
          </cell>
          <cell r="C903">
            <v>897</v>
          </cell>
          <cell r="D903">
            <v>1.8452143796001685</v>
          </cell>
          <cell r="E903">
            <v>1.0006150714598667</v>
          </cell>
          <cell r="F903">
            <v>205.93321827109784</v>
          </cell>
          <cell r="G903">
            <v>16.760000000000002</v>
          </cell>
          <cell r="H903">
            <v>6.1507145986672285E-4</v>
          </cell>
          <cell r="J903">
            <v>2.403</v>
          </cell>
          <cell r="K903">
            <v>1.0003799702903262</v>
          </cell>
          <cell r="L903">
            <v>198.80863737900148</v>
          </cell>
        </row>
        <row r="904">
          <cell r="B904">
            <v>37105</v>
          </cell>
          <cell r="C904">
            <v>898</v>
          </cell>
          <cell r="D904">
            <v>1.8452143796001685</v>
          </cell>
          <cell r="E904">
            <v>1.0012305212326342</v>
          </cell>
          <cell r="F904">
            <v>206.0598819162949</v>
          </cell>
          <cell r="G904">
            <v>16.760000000000002</v>
          </cell>
          <cell r="H904">
            <v>6.1507145986672285E-4</v>
          </cell>
          <cell r="J904">
            <v>2.403866122558858</v>
          </cell>
          <cell r="K904">
            <v>1.0007405411016863</v>
          </cell>
          <cell r="L904">
            <v>198.88029474301723</v>
          </cell>
        </row>
        <row r="905">
          <cell r="B905">
            <v>37106</v>
          </cell>
          <cell r="C905">
            <v>899</v>
          </cell>
          <cell r="D905">
            <v>1.8452143796001685</v>
          </cell>
          <cell r="E905">
            <v>1.0018463495509919</v>
          </cell>
          <cell r="F905">
            <v>206.18662346868513</v>
          </cell>
          <cell r="G905">
            <v>16.760000000000002</v>
          </cell>
          <cell r="H905">
            <v>6.1507145986672285E-4</v>
          </cell>
          <cell r="J905">
            <v>2.4047325572976108</v>
          </cell>
          <cell r="K905">
            <v>1.0011012418749747</v>
          </cell>
          <cell r="L905">
            <v>198.95197793477308</v>
          </cell>
        </row>
        <row r="906">
          <cell r="B906">
            <v>37109</v>
          </cell>
          <cell r="C906">
            <v>900</v>
          </cell>
          <cell r="D906">
            <v>1.8452143796001685</v>
          </cell>
          <cell r="E906">
            <v>1.0024625566477725</v>
          </cell>
          <cell r="F906">
            <v>206.31344297618702</v>
          </cell>
          <cell r="G906">
            <v>16.760000000000002</v>
          </cell>
          <cell r="H906">
            <v>6.1507145986672285E-4</v>
          </cell>
          <cell r="J906">
            <v>2.4055993043287787</v>
          </cell>
          <cell r="K906">
            <v>1.0014620726570342</v>
          </cell>
          <cell r="L906">
            <v>199.02368696357823</v>
          </cell>
        </row>
        <row r="907">
          <cell r="B907">
            <v>37110</v>
          </cell>
          <cell r="C907">
            <v>901</v>
          </cell>
          <cell r="D907">
            <v>1.8452143796001685</v>
          </cell>
          <cell r="E907">
            <v>1.0030791427559516</v>
          </cell>
          <cell r="F907">
            <v>206.44034048674851</v>
          </cell>
          <cell r="G907">
            <v>16.760000000000002</v>
          </cell>
          <cell r="H907">
            <v>6.1507145986672285E-4</v>
          </cell>
          <cell r="J907">
            <v>2.4064663637649226</v>
          </cell>
          <cell r="K907">
            <v>1.0018230334947245</v>
          </cell>
          <cell r="L907">
            <v>199.09542183874527</v>
          </cell>
        </row>
        <row r="908">
          <cell r="B908">
            <v>37111</v>
          </cell>
          <cell r="C908">
            <v>902</v>
          </cell>
          <cell r="D908">
            <v>1.8452143796001685</v>
          </cell>
          <cell r="E908">
            <v>1.0036961081086484</v>
          </cell>
          <cell r="F908">
            <v>206.5673160483471</v>
          </cell>
          <cell r="G908">
            <v>16.760000000000002</v>
          </cell>
          <cell r="H908">
            <v>6.1507145986672285E-4</v>
          </cell>
          <cell r="J908">
            <v>2.4073337357186437</v>
          </cell>
          <cell r="K908">
            <v>1.0021841244349217</v>
          </cell>
          <cell r="L908">
            <v>199.16718256959007</v>
          </cell>
        </row>
        <row r="909">
          <cell r="B909">
            <v>37112</v>
          </cell>
          <cell r="C909">
            <v>903</v>
          </cell>
          <cell r="D909">
            <v>1.8452143796001685</v>
          </cell>
          <cell r="E909">
            <v>1.0043134529391253</v>
          </cell>
          <cell r="F909">
            <v>206.69436970898971</v>
          </cell>
          <cell r="G909">
            <v>16.760000000000002</v>
          </cell>
          <cell r="H909">
            <v>6.1507145986672285E-4</v>
          </cell>
          <cell r="J909">
            <v>2.408201420302583</v>
          </cell>
          <cell r="K909">
            <v>1.002545345524519</v>
          </cell>
          <cell r="L909">
            <v>199.23896916543183</v>
          </cell>
        </row>
        <row r="910">
          <cell r="B910">
            <v>37113</v>
          </cell>
          <cell r="C910">
            <v>904</v>
          </cell>
          <cell r="D910">
            <v>1.8452143796001685</v>
          </cell>
          <cell r="E910">
            <v>1.0049311774807883</v>
          </cell>
          <cell r="F910">
            <v>206.82150151671283</v>
          </cell>
          <cell r="G910">
            <v>16.760000000000002</v>
          </cell>
          <cell r="H910">
            <v>6.150714598665008E-4</v>
          </cell>
          <cell r="J910">
            <v>2.4090694176294236</v>
          </cell>
          <cell r="K910">
            <v>1.002906696810427</v>
          </cell>
          <cell r="L910">
            <v>199.31078163559323</v>
          </cell>
        </row>
        <row r="911">
          <cell r="B911">
            <v>37116</v>
          </cell>
          <cell r="C911">
            <v>905</v>
          </cell>
          <cell r="D911">
            <v>1.8452143796001685</v>
          </cell>
          <cell r="E911">
            <v>1.005549281967187</v>
          </cell>
          <cell r="F911">
            <v>206.94871151958253</v>
          </cell>
          <cell r="G911">
            <v>16.760000000000002</v>
          </cell>
          <cell r="H911">
            <v>6.1507145986672285E-4</v>
          </cell>
          <cell r="J911">
            <v>2.4099377278118896</v>
          </cell>
          <cell r="K911">
            <v>1.0032681783395732</v>
          </cell>
          <cell r="L911">
            <v>199.3826199894003</v>
          </cell>
        </row>
        <row r="912">
          <cell r="B912">
            <v>37117</v>
          </cell>
          <cell r="C912">
            <v>906</v>
          </cell>
          <cell r="D912">
            <v>1.8452143796001685</v>
          </cell>
          <cell r="E912">
            <v>1.0061677666320143</v>
          </cell>
          <cell r="F912">
            <v>207.07599976569438</v>
          </cell>
          <cell r="G912">
            <v>16.760000000000002</v>
          </cell>
          <cell r="H912">
            <v>6.150714598665008E-4</v>
          </cell>
          <cell r="J912">
            <v>2.4108063509627438</v>
          </cell>
          <cell r="K912">
            <v>1.0036297901589011</v>
          </cell>
          <cell r="L912">
            <v>199.45448423618231</v>
          </cell>
        </row>
        <row r="913">
          <cell r="B913">
            <v>37118</v>
          </cell>
          <cell r="C913">
            <v>907</v>
          </cell>
          <cell r="D913">
            <v>1.8452143796001685</v>
          </cell>
          <cell r="E913">
            <v>1.0067866317091076</v>
          </cell>
          <cell r="F913">
            <v>207.20336630317365</v>
          </cell>
          <cell r="G913">
            <v>16.760000000000002</v>
          </cell>
          <cell r="H913">
            <v>6.1507145986694489E-4</v>
          </cell>
          <cell r="J913">
            <v>2.41167528719479</v>
          </cell>
          <cell r="K913">
            <v>1.0039915323153716</v>
          </cell>
          <cell r="L913">
            <v>199.52637438527194</v>
          </cell>
        </row>
        <row r="914">
          <cell r="B914">
            <v>37119</v>
          </cell>
          <cell r="C914">
            <v>908</v>
          </cell>
          <cell r="D914">
            <v>1.8452143796001685</v>
          </cell>
          <cell r="E914">
            <v>1.0074058774324472</v>
          </cell>
          <cell r="F914">
            <v>207.33081118017503</v>
          </cell>
          <cell r="G914">
            <v>16.760000000000002</v>
          </cell>
          <cell r="H914">
            <v>6.1507145986672285E-4</v>
          </cell>
          <cell r="J914">
            <v>2.4125445366208749</v>
          </cell>
          <cell r="K914">
            <v>1.0043534048559632</v>
          </cell>
          <cell r="L914">
            <v>199.59829044600534</v>
          </cell>
        </row>
        <row r="915">
          <cell r="B915">
            <v>37120</v>
          </cell>
          <cell r="C915">
            <v>909</v>
          </cell>
          <cell r="D915">
            <v>1.8452143796001685</v>
          </cell>
          <cell r="E915">
            <v>1.0080255040361579</v>
          </cell>
          <cell r="F915">
            <v>207.45833444488295</v>
          </cell>
          <cell r="G915">
            <v>16.760000000000002</v>
          </cell>
          <cell r="H915">
            <v>6.150714598665008E-4</v>
          </cell>
          <cell r="J915">
            <v>2.4134140993538824</v>
          </cell>
          <cell r="K915">
            <v>1.0047154078276701</v>
          </cell>
          <cell r="L915">
            <v>199.67023242772186</v>
          </cell>
        </row>
        <row r="916">
          <cell r="B916">
            <v>37123</v>
          </cell>
          <cell r="C916">
            <v>910</v>
          </cell>
          <cell r="D916">
            <v>1.8452143796001685</v>
          </cell>
          <cell r="E916">
            <v>1.0086455117545083</v>
          </cell>
          <cell r="F916">
            <v>207.58593614551148</v>
          </cell>
          <cell r="G916">
            <v>16.760000000000002</v>
          </cell>
          <cell r="H916">
            <v>6.1507145986672285E-4</v>
          </cell>
          <cell r="J916">
            <v>2.41428397550674</v>
          </cell>
          <cell r="K916">
            <v>1.0050775412775044</v>
          </cell>
          <cell r="L916">
            <v>199.74220033976434</v>
          </cell>
        </row>
        <row r="917">
          <cell r="B917">
            <v>37124</v>
          </cell>
          <cell r="C917">
            <v>911</v>
          </cell>
          <cell r="D917">
            <v>1.8452143796001685</v>
          </cell>
          <cell r="E917">
            <v>1.0092659008219111</v>
          </cell>
          <cell r="F917">
            <v>207.71361633030429</v>
          </cell>
          <cell r="G917">
            <v>16.760000000000002</v>
          </cell>
          <cell r="H917">
            <v>6.1507145986672285E-4</v>
          </cell>
          <cell r="J917">
            <v>2.4151541651924151</v>
          </cell>
          <cell r="K917">
            <v>1.0054398052524951</v>
          </cell>
          <cell r="L917">
            <v>199.814194191479</v>
          </cell>
        </row>
        <row r="918">
          <cell r="B918">
            <v>37125</v>
          </cell>
          <cell r="C918">
            <v>912</v>
          </cell>
          <cell r="D918">
            <v>1.8452143796001685</v>
          </cell>
          <cell r="E918">
            <v>1.0098866714729233</v>
          </cell>
          <cell r="F918">
            <v>207.84137504753474</v>
          </cell>
          <cell r="G918">
            <v>16.760000000000002</v>
          </cell>
          <cell r="H918">
            <v>6.150714598665008E-4</v>
          </cell>
          <cell r="J918">
            <v>2.4160246685239151</v>
          </cell>
          <cell r="K918">
            <v>1.0058021997996878</v>
          </cell>
          <cell r="L918">
            <v>199.88621399221535</v>
          </cell>
        </row>
        <row r="919">
          <cell r="B919">
            <v>37126</v>
          </cell>
          <cell r="C919">
            <v>913</v>
          </cell>
          <cell r="D919">
            <v>1.8452143796001685</v>
          </cell>
          <cell r="E919">
            <v>1.010507823942246</v>
          </cell>
          <cell r="F919">
            <v>207.96921234550592</v>
          </cell>
          <cell r="G919">
            <v>16.760000000000002</v>
          </cell>
          <cell r="H919">
            <v>6.1507145986672285E-4</v>
          </cell>
          <cell r="J919">
            <v>2.4168954856142886</v>
          </cell>
          <cell r="K919">
            <v>1.0061647249661447</v>
          </cell>
          <cell r="L919">
            <v>199.95825975132627</v>
          </cell>
        </row>
        <row r="920">
          <cell r="B920">
            <v>37127</v>
          </cell>
          <cell r="C920">
            <v>914</v>
          </cell>
          <cell r="D920">
            <v>1.8452143796001685</v>
          </cell>
          <cell r="E920">
            <v>1.011129358464725</v>
          </cell>
          <cell r="F920">
            <v>208.09712827255061</v>
          </cell>
          <cell r="G920">
            <v>16.760000000000002</v>
          </cell>
          <cell r="H920">
            <v>6.1507145986672285E-4</v>
          </cell>
          <cell r="J920">
            <v>2.4177666165766252</v>
          </cell>
          <cell r="K920">
            <v>1.0065273807989459</v>
          </cell>
          <cell r="L920">
            <v>200.03033147816802</v>
          </cell>
        </row>
        <row r="921">
          <cell r="B921">
            <v>37130</v>
          </cell>
          <cell r="C921">
            <v>915</v>
          </cell>
          <cell r="D921">
            <v>1.8452143796001685</v>
          </cell>
          <cell r="E921">
            <v>1.0117512752753499</v>
          </cell>
          <cell r="F921">
            <v>208.22512287703128</v>
          </cell>
          <cell r="G921">
            <v>16.760000000000002</v>
          </cell>
          <cell r="H921">
            <v>6.1507145986672285E-4</v>
          </cell>
          <cell r="J921">
            <v>2.4186380615240539</v>
          </cell>
          <cell r="K921">
            <v>1.0068901673451873</v>
          </cell>
          <cell r="L921">
            <v>200.10242918210025</v>
          </cell>
        </row>
        <row r="922">
          <cell r="B922">
            <v>37131</v>
          </cell>
          <cell r="C922">
            <v>916</v>
          </cell>
          <cell r="D922">
            <v>1.8452143796001685</v>
          </cell>
          <cell r="E922">
            <v>1.0123735746092555</v>
          </cell>
          <cell r="F922">
            <v>208.35319620734018</v>
          </cell>
          <cell r="G922">
            <v>16.760000000000002</v>
          </cell>
          <cell r="H922">
            <v>6.1507145986672285E-4</v>
          </cell>
          <cell r="J922">
            <v>2.4195098205697465</v>
          </cell>
          <cell r="K922">
            <v>1.0072530846519832</v>
          </cell>
          <cell r="L922">
            <v>200.174552872486</v>
          </cell>
        </row>
        <row r="923">
          <cell r="B923">
            <v>37132</v>
          </cell>
          <cell r="C923">
            <v>917</v>
          </cell>
          <cell r="D923">
            <v>1.8452143796001685</v>
          </cell>
          <cell r="E923">
            <v>1.0129962567017208</v>
          </cell>
          <cell r="F923">
            <v>208.4813483118993</v>
          </cell>
          <cell r="G923">
            <v>16.760000000000002</v>
          </cell>
          <cell r="H923">
            <v>6.150714598665008E-4</v>
          </cell>
          <cell r="J923">
            <v>2.4203818938269146</v>
          </cell>
          <cell r="K923">
            <v>1.0076161327664637</v>
          </cell>
          <cell r="L923">
            <v>200.24670255869168</v>
          </cell>
        </row>
        <row r="924">
          <cell r="B924">
            <v>37133</v>
          </cell>
          <cell r="C924">
            <v>918</v>
          </cell>
          <cell r="D924">
            <v>1.8452143796001685</v>
          </cell>
          <cell r="E924">
            <v>1.0136193217881699</v>
          </cell>
          <cell r="F924">
            <v>208.6095792391605</v>
          </cell>
          <cell r="G924">
            <v>16.760000000000002</v>
          </cell>
          <cell r="H924">
            <v>6.1507145986672285E-4</v>
          </cell>
          <cell r="J924">
            <v>2.4212542814088107</v>
          </cell>
          <cell r="K924">
            <v>1.0079793117357767</v>
          </cell>
          <cell r="L924">
            <v>200.3188782500871</v>
          </cell>
        </row>
        <row r="925">
          <cell r="B925">
            <v>37134</v>
          </cell>
          <cell r="C925">
            <v>919</v>
          </cell>
          <cell r="D925">
            <v>1.8452143796001685</v>
          </cell>
          <cell r="E925">
            <v>1.0142427701041714</v>
          </cell>
          <cell r="F925">
            <v>208.73788903760533</v>
          </cell>
          <cell r="G925">
            <v>16.760000000000002</v>
          </cell>
          <cell r="H925">
            <v>6.1507145986672285E-4</v>
          </cell>
          <cell r="J925">
            <v>2.4221269834287273</v>
          </cell>
          <cell r="K925">
            <v>1.0083426216070861</v>
          </cell>
          <cell r="L925">
            <v>200.3910799560453</v>
          </cell>
        </row>
        <row r="926">
          <cell r="B926">
            <v>37137</v>
          </cell>
          <cell r="C926">
            <v>920</v>
          </cell>
          <cell r="D926">
            <v>1.8452143796001685</v>
          </cell>
          <cell r="E926">
            <v>1.0006150714598667</v>
          </cell>
          <cell r="F926">
            <v>208.86627775574519</v>
          </cell>
          <cell r="G926">
            <v>16.760000000000002</v>
          </cell>
          <cell r="H926">
            <v>6.1507145986672285E-4</v>
          </cell>
          <cell r="J926">
            <v>2.423</v>
          </cell>
          <cell r="K926">
            <v>1.000360433857203</v>
          </cell>
          <cell r="L926">
            <v>200.46330768594294</v>
          </cell>
        </row>
        <row r="927">
          <cell r="B927">
            <v>37138</v>
          </cell>
          <cell r="C927">
            <v>921</v>
          </cell>
          <cell r="D927">
            <v>1.8452143796001685</v>
          </cell>
          <cell r="E927">
            <v>1.0012305212326342</v>
          </cell>
          <cell r="F927">
            <v>208.99474544212134</v>
          </cell>
          <cell r="G927">
            <v>16.760000000000002</v>
          </cell>
          <cell r="H927">
            <v>6.1507145986672285E-4</v>
          </cell>
          <cell r="J927">
            <v>2.4240485378148655</v>
          </cell>
          <cell r="K927">
            <v>1.0007933334624008</v>
          </cell>
          <cell r="L927">
            <v>200.55005690534108</v>
          </cell>
        </row>
        <row r="928">
          <cell r="B928">
            <v>37139</v>
          </cell>
          <cell r="C928">
            <v>922</v>
          </cell>
          <cell r="D928">
            <v>1.8452143796001685</v>
          </cell>
          <cell r="E928">
            <v>1.0018463495509919</v>
          </cell>
          <cell r="F928">
            <v>209.12329214530493</v>
          </cell>
          <cell r="G928">
            <v>16.760000000000002</v>
          </cell>
          <cell r="H928">
            <v>6.1507145986694489E-4</v>
          </cell>
          <cell r="J928">
            <v>2.425097529377791</v>
          </cell>
          <cell r="K928">
            <v>1.0012264204021453</v>
          </cell>
          <cell r="L928">
            <v>200.63684366491131</v>
          </cell>
        </row>
        <row r="929">
          <cell r="B929">
            <v>37140</v>
          </cell>
          <cell r="C929">
            <v>923</v>
          </cell>
          <cell r="D929">
            <v>1.8452143796001685</v>
          </cell>
          <cell r="E929">
            <v>1.0024625566477725</v>
          </cell>
          <cell r="F929">
            <v>209.25191791389688</v>
          </cell>
          <cell r="G929">
            <v>16.760000000000002</v>
          </cell>
          <cell r="H929">
            <v>6.1507145986672285E-4</v>
          </cell>
          <cell r="J929">
            <v>2.4261469748851328</v>
          </cell>
          <cell r="K929">
            <v>1.0016596947575038</v>
          </cell>
          <cell r="L929">
            <v>200.72366798089888</v>
          </cell>
        </row>
        <row r="930">
          <cell r="B930">
            <v>37144</v>
          </cell>
          <cell r="C930">
            <v>924</v>
          </cell>
          <cell r="D930">
            <v>1.8452143796001685</v>
          </cell>
          <cell r="E930">
            <v>1.0030791427559516</v>
          </cell>
          <cell r="F930">
            <v>209.38062279652806</v>
          </cell>
          <cell r="G930">
            <v>16.760000000000002</v>
          </cell>
          <cell r="H930">
            <v>6.150714598665008E-4</v>
          </cell>
          <cell r="J930">
            <v>2.4271968745333328</v>
          </cell>
          <cell r="K930">
            <v>1.0020931566095796</v>
          </cell>
          <cell r="L930">
            <v>200.81052986955612</v>
          </cell>
        </row>
        <row r="931">
          <cell r="B931">
            <v>37145</v>
          </cell>
          <cell r="C931">
            <v>925</v>
          </cell>
          <cell r="D931">
            <v>1.8452143796001685</v>
          </cell>
          <cell r="E931">
            <v>1.0036961081086484</v>
          </cell>
          <cell r="F931">
            <v>209.50940684185932</v>
          </cell>
          <cell r="G931">
            <v>16.760000000000002</v>
          </cell>
          <cell r="H931">
            <v>6.1507145986672285E-4</v>
          </cell>
          <cell r="J931">
            <v>2.4282472285189174</v>
          </cell>
          <cell r="K931">
            <v>1.0025268060395107</v>
          </cell>
          <cell r="L931">
            <v>200.89742934714232</v>
          </cell>
        </row>
        <row r="932">
          <cell r="B932">
            <v>37146</v>
          </cell>
          <cell r="C932">
            <v>926</v>
          </cell>
          <cell r="D932">
            <v>1.8452143796001685</v>
          </cell>
          <cell r="E932">
            <v>1.0043134529391253</v>
          </cell>
          <cell r="F932">
            <v>209.63827009858133</v>
          </cell>
          <cell r="G932">
            <v>16.760000000000002</v>
          </cell>
          <cell r="H932">
            <v>6.1507145986672285E-4</v>
          </cell>
          <cell r="J932">
            <v>2.4292980370384982</v>
          </cell>
          <cell r="K932">
            <v>1.0029606431284701</v>
          </cell>
          <cell r="L932">
            <v>200.98436642992388</v>
          </cell>
        </row>
        <row r="933">
          <cell r="B933">
            <v>37147</v>
          </cell>
          <cell r="C933">
            <v>927</v>
          </cell>
          <cell r="D933">
            <v>1.8452143796001685</v>
          </cell>
          <cell r="E933">
            <v>1.0049311774807883</v>
          </cell>
          <cell r="F933">
            <v>209.76721261541479</v>
          </cell>
          <cell r="G933">
            <v>16.760000000000002</v>
          </cell>
          <cell r="H933">
            <v>6.1507145986672285E-4</v>
          </cell>
          <cell r="J933">
            <v>2.4303493002887717</v>
          </cell>
          <cell r="K933">
            <v>1.0033946679576662</v>
          </cell>
          <cell r="L933">
            <v>201.07134113417422</v>
          </cell>
        </row>
        <row r="934">
          <cell r="B934">
            <v>37148</v>
          </cell>
          <cell r="C934">
            <v>928</v>
          </cell>
          <cell r="D934">
            <v>1.8452143796001685</v>
          </cell>
          <cell r="E934">
            <v>1.005549281967187</v>
          </cell>
          <cell r="F934">
            <v>209.89623444111032</v>
          </cell>
          <cell r="G934">
            <v>16.760000000000002</v>
          </cell>
          <cell r="H934">
            <v>6.1507145986672285E-4</v>
          </cell>
          <cell r="J934">
            <v>2.43140101846652</v>
          </cell>
          <cell r="K934">
            <v>1.0038288806083422</v>
          </cell>
          <cell r="L934">
            <v>201.15835347617374</v>
          </cell>
        </row>
        <row r="935">
          <cell r="B935">
            <v>37151</v>
          </cell>
          <cell r="C935">
            <v>929</v>
          </cell>
          <cell r="D935">
            <v>1.8452143796001685</v>
          </cell>
          <cell r="E935">
            <v>1.0061677666320143</v>
          </cell>
          <cell r="F935">
            <v>210.0253356244485</v>
          </cell>
          <cell r="G935">
            <v>16.760000000000002</v>
          </cell>
          <cell r="H935">
            <v>6.150714598665008E-4</v>
          </cell>
          <cell r="J935">
            <v>2.4324531917686101</v>
          </cell>
          <cell r="K935">
            <v>1.0042632811617767</v>
          </cell>
          <cell r="L935">
            <v>201.24540347221</v>
          </cell>
        </row>
        <row r="936">
          <cell r="B936">
            <v>37152</v>
          </cell>
          <cell r="C936">
            <v>930</v>
          </cell>
          <cell r="D936">
            <v>1.8452143796001685</v>
          </cell>
          <cell r="E936">
            <v>1.0067866317091076</v>
          </cell>
          <cell r="F936">
            <v>210.15451621424006</v>
          </cell>
          <cell r="G936">
            <v>16.760000000000002</v>
          </cell>
          <cell r="H936">
            <v>6.1507145986694489E-4</v>
          </cell>
          <cell r="J936">
            <v>2.4335058203919941</v>
          </cell>
          <cell r="K936">
            <v>1.0046978696992834</v>
          </cell>
          <cell r="L936">
            <v>201.3324911385775</v>
          </cell>
        </row>
        <row r="937">
          <cell r="B937">
            <v>37153</v>
          </cell>
          <cell r="C937">
            <v>931</v>
          </cell>
          <cell r="D937">
            <v>1.8452143796001685</v>
          </cell>
          <cell r="E937">
            <v>1.0074058774324472</v>
          </cell>
          <cell r="F937">
            <v>210.28377625932552</v>
          </cell>
          <cell r="G937">
            <v>16.760000000000002</v>
          </cell>
          <cell r="H937">
            <v>6.1507145986672285E-4</v>
          </cell>
          <cell r="J937">
            <v>2.4345589045337093</v>
          </cell>
          <cell r="K937">
            <v>1.0051326463022114</v>
          </cell>
          <cell r="L937">
            <v>201.41961649157784</v>
          </cell>
        </row>
        <row r="938">
          <cell r="B938">
            <v>37154</v>
          </cell>
          <cell r="C938">
            <v>932</v>
          </cell>
          <cell r="D938">
            <v>1.8452143796001685</v>
          </cell>
          <cell r="E938">
            <v>1.0080255040361579</v>
          </cell>
          <cell r="F938">
            <v>210.41311580857561</v>
          </cell>
          <cell r="G938">
            <v>16.760000000000002</v>
          </cell>
          <cell r="H938">
            <v>6.1507145986672285E-4</v>
          </cell>
          <cell r="J938">
            <v>2.4356124443908782</v>
          </cell>
          <cell r="K938">
            <v>1.0055676110519447</v>
          </cell>
          <cell r="L938">
            <v>201.5067795475197</v>
          </cell>
        </row>
        <row r="939">
          <cell r="B939">
            <v>37155</v>
          </cell>
          <cell r="C939">
            <v>933</v>
          </cell>
          <cell r="D939">
            <v>1.8452143796001685</v>
          </cell>
          <cell r="E939">
            <v>1.0086455117545083</v>
          </cell>
          <cell r="F939">
            <v>210.54253491089111</v>
          </cell>
          <cell r="G939">
            <v>16.760000000000002</v>
          </cell>
          <cell r="H939">
            <v>6.1507145986672285E-4</v>
          </cell>
          <cell r="J939">
            <v>2.4366664401607099</v>
          </cell>
          <cell r="K939">
            <v>1.0060027640299027</v>
          </cell>
          <cell r="L939">
            <v>201.59398032271881</v>
          </cell>
        </row>
        <row r="940">
          <cell r="B940">
            <v>37158</v>
          </cell>
          <cell r="C940">
            <v>934</v>
          </cell>
          <cell r="D940">
            <v>1.8452143796001685</v>
          </cell>
          <cell r="E940">
            <v>1.0092659008219111</v>
          </cell>
          <cell r="F940">
            <v>210.67203361520276</v>
          </cell>
          <cell r="G940">
            <v>16.760000000000002</v>
          </cell>
          <cell r="H940">
            <v>6.150714598665008E-4</v>
          </cell>
          <cell r="J940">
            <v>2.4377208920404962</v>
          </cell>
          <cell r="K940">
            <v>1.0064381053175397</v>
          </cell>
          <cell r="L940">
            <v>201.68121883349784</v>
          </cell>
        </row>
        <row r="941">
          <cell r="B941">
            <v>37159</v>
          </cell>
          <cell r="C941">
            <v>935</v>
          </cell>
          <cell r="D941">
            <v>1.8452143796001685</v>
          </cell>
          <cell r="E941">
            <v>1.0098866714729233</v>
          </cell>
          <cell r="F941">
            <v>210.80161197047155</v>
          </cell>
          <cell r="G941">
            <v>16.760000000000002</v>
          </cell>
          <cell r="H941">
            <v>6.1507145986672285E-4</v>
          </cell>
          <cell r="J941">
            <v>2.4387758002276163</v>
          </cell>
          <cell r="K941">
            <v>1.0068736349963456</v>
          </cell>
          <cell r="L941">
            <v>201.76849509618668</v>
          </cell>
        </row>
        <row r="942">
          <cell r="B942">
            <v>37160</v>
          </cell>
          <cell r="C942">
            <v>936</v>
          </cell>
          <cell r="D942">
            <v>1.8452143796001685</v>
          </cell>
          <cell r="E942">
            <v>1.010507823942246</v>
          </cell>
          <cell r="F942">
            <v>210.93127002568846</v>
          </cell>
          <cell r="G942">
            <v>16.760000000000002</v>
          </cell>
          <cell r="H942">
            <v>6.150714598665008E-4</v>
          </cell>
          <cell r="J942">
            <v>2.4398311649195348</v>
          </cell>
          <cell r="K942">
            <v>1.0073093531478459</v>
          </cell>
          <cell r="L942">
            <v>201.85580912712228</v>
          </cell>
        </row>
        <row r="943">
          <cell r="B943">
            <v>37161</v>
          </cell>
          <cell r="C943">
            <v>937</v>
          </cell>
          <cell r="D943">
            <v>1.8452143796001685</v>
          </cell>
          <cell r="E943">
            <v>1.011129358464725</v>
          </cell>
          <cell r="F943">
            <v>211.06100782987471</v>
          </cell>
          <cell r="G943">
            <v>16.760000000000002</v>
          </cell>
          <cell r="H943">
            <v>6.1507145986672285E-4</v>
          </cell>
          <cell r="J943">
            <v>2.4408869863138003</v>
          </cell>
          <cell r="K943">
            <v>1.0077452598536003</v>
          </cell>
          <cell r="L943">
            <v>201.94316094264852</v>
          </cell>
        </row>
        <row r="944">
          <cell r="B944">
            <v>37162</v>
          </cell>
          <cell r="C944">
            <v>938</v>
          </cell>
          <cell r="D944">
            <v>1.8452143796001685</v>
          </cell>
          <cell r="E944">
            <v>1.0117512752753499</v>
          </cell>
          <cell r="F944">
            <v>211.19082543208157</v>
          </cell>
          <cell r="G944">
            <v>16.760000000000002</v>
          </cell>
          <cell r="H944">
            <v>6.1507145986672285E-4</v>
          </cell>
          <cell r="J944">
            <v>2.441943264608049</v>
          </cell>
          <cell r="K944">
            <v>1.008181355195205</v>
          </cell>
          <cell r="L944">
            <v>202.03055055911651</v>
          </cell>
        </row>
        <row r="945">
          <cell r="B945">
            <v>37165</v>
          </cell>
          <cell r="C945">
            <v>939</v>
          </cell>
          <cell r="D945">
            <v>1.8452143796001685</v>
          </cell>
          <cell r="E945">
            <v>1.0006150714598667</v>
          </cell>
          <cell r="F945">
            <v>211.32072288139054</v>
          </cell>
          <cell r="G945">
            <v>16.760000000000002</v>
          </cell>
          <cell r="H945">
            <v>6.1507145986672285E-4</v>
          </cell>
          <cell r="J945">
            <v>2.4430000000000001</v>
          </cell>
          <cell r="K945">
            <v>1.0004327436297422</v>
          </cell>
          <cell r="L945">
            <v>202.11797799288428</v>
          </cell>
        </row>
        <row r="946">
          <cell r="B946">
            <v>37166</v>
          </cell>
          <cell r="C946">
            <v>940</v>
          </cell>
          <cell r="D946">
            <v>1.8452143796001685</v>
          </cell>
          <cell r="E946">
            <v>1.0012305212326342</v>
          </cell>
          <cell r="F946">
            <v>211.45070022691331</v>
          </cell>
          <cell r="G946">
            <v>16.760000000000002</v>
          </cell>
          <cell r="H946">
            <v>6.1507145986694489E-4</v>
          </cell>
          <cell r="J946">
            <v>2.4439055576796216</v>
          </cell>
          <cell r="K946">
            <v>1.0008035784860412</v>
          </cell>
          <cell r="L946">
            <v>202.19289796306887</v>
          </cell>
        </row>
        <row r="947">
          <cell r="B947">
            <v>37167</v>
          </cell>
          <cell r="C947">
            <v>941</v>
          </cell>
          <cell r="D947">
            <v>1.8452143796001685</v>
          </cell>
          <cell r="E947">
            <v>1.0018463495509919</v>
          </cell>
          <cell r="F947">
            <v>211.58075751779174</v>
          </cell>
          <cell r="G947">
            <v>16.760000000000002</v>
          </cell>
          <cell r="H947">
            <v>6.1507145986672285E-4</v>
          </cell>
          <cell r="J947">
            <v>2.4448114510263372</v>
          </cell>
          <cell r="K947">
            <v>1.0011745508013463</v>
          </cell>
          <cell r="L947">
            <v>202.26784570417217</v>
          </cell>
        </row>
        <row r="948">
          <cell r="B948">
            <v>37168</v>
          </cell>
          <cell r="C948">
            <v>942</v>
          </cell>
          <cell r="D948">
            <v>1.8452143796001685</v>
          </cell>
          <cell r="E948">
            <v>1.0024625566477725</v>
          </cell>
          <cell r="F948">
            <v>211.71089480319793</v>
          </cell>
          <cell r="G948">
            <v>16.760000000000002</v>
          </cell>
          <cell r="H948">
            <v>6.1507145986672285E-4</v>
          </cell>
          <cell r="J948">
            <v>2.4457176801645701</v>
          </cell>
          <cell r="K948">
            <v>1.0015456606266102</v>
          </cell>
          <cell r="L948">
            <v>202.34282122648813</v>
          </cell>
        </row>
        <row r="949">
          <cell r="B949">
            <v>37169</v>
          </cell>
          <cell r="C949">
            <v>943</v>
          </cell>
          <cell r="D949">
            <v>1.8452143796001685</v>
          </cell>
          <cell r="E949">
            <v>1.0030791427559516</v>
          </cell>
          <cell r="F949">
            <v>211.84111213233422</v>
          </cell>
          <cell r="G949">
            <v>16.760000000000002</v>
          </cell>
          <cell r="H949">
            <v>6.1507145986672285E-4</v>
          </cell>
          <cell r="J949">
            <v>2.4466242452187896</v>
          </cell>
          <cell r="K949">
            <v>1.0019169080128041</v>
          </cell>
          <cell r="L949">
            <v>202.41782454031451</v>
          </cell>
        </row>
        <row r="950">
          <cell r="B950">
            <v>37172</v>
          </cell>
          <cell r="C950">
            <v>944</v>
          </cell>
          <cell r="D950">
            <v>1.8452143796001685</v>
          </cell>
          <cell r="E950">
            <v>1.0036961081086484</v>
          </cell>
          <cell r="F950">
            <v>211.97140955443325</v>
          </cell>
          <cell r="G950">
            <v>16.760000000000002</v>
          </cell>
          <cell r="H950">
            <v>6.1507145986672285E-4</v>
          </cell>
          <cell r="J950">
            <v>2.4475311463135117</v>
          </cell>
          <cell r="K950">
            <v>1.0022882930109185</v>
          </cell>
          <cell r="L950">
            <v>202.49285565595295</v>
          </cell>
        </row>
        <row r="951">
          <cell r="B951">
            <v>37173</v>
          </cell>
          <cell r="C951">
            <v>945</v>
          </cell>
          <cell r="D951">
            <v>1.8452143796001685</v>
          </cell>
          <cell r="E951">
            <v>1.0043134529391253</v>
          </cell>
          <cell r="F951">
            <v>212.1017871187579</v>
          </cell>
          <cell r="G951">
            <v>16.760000000000002</v>
          </cell>
          <cell r="H951">
            <v>6.1507145986672285E-4</v>
          </cell>
          <cell r="J951">
            <v>2.4484383835732975</v>
          </cell>
          <cell r="K951">
            <v>1.0026598156719626</v>
          </cell>
          <cell r="L951">
            <v>202.56791458370887</v>
          </cell>
        </row>
        <row r="952">
          <cell r="B952">
            <v>37174</v>
          </cell>
          <cell r="C952">
            <v>946</v>
          </cell>
          <cell r="D952">
            <v>1.8452143796001685</v>
          </cell>
          <cell r="E952">
            <v>1.0049311774807883</v>
          </cell>
          <cell r="F952">
            <v>212.23224487460135</v>
          </cell>
          <cell r="G952">
            <v>16.760000000000002</v>
          </cell>
          <cell r="H952">
            <v>6.150714598665008E-4</v>
          </cell>
          <cell r="J952">
            <v>2.4493459571227549</v>
          </cell>
          <cell r="K952">
            <v>1.0030314760469645</v>
          </cell>
          <cell r="L952">
            <v>202.6430013338915</v>
          </cell>
        </row>
        <row r="953">
          <cell r="B953">
            <v>37175</v>
          </cell>
          <cell r="C953">
            <v>947</v>
          </cell>
          <cell r="D953">
            <v>1.8452143796001685</v>
          </cell>
          <cell r="E953">
            <v>1.005549281967187</v>
          </cell>
          <cell r="F953">
            <v>212.36278287128715</v>
          </cell>
          <cell r="G953">
            <v>16.760000000000002</v>
          </cell>
          <cell r="H953">
            <v>6.1507145986672285E-4</v>
          </cell>
          <cell r="J953">
            <v>2.4502538670865381</v>
          </cell>
          <cell r="K953">
            <v>1.0034032741869712</v>
          </cell>
          <cell r="L953">
            <v>202.7181159168139</v>
          </cell>
        </row>
        <row r="954">
          <cell r="B954">
            <v>37179</v>
          </cell>
          <cell r="C954">
            <v>948</v>
          </cell>
          <cell r="D954">
            <v>1.8452143796001685</v>
          </cell>
          <cell r="E954">
            <v>1.0061677666320143</v>
          </cell>
          <cell r="F954">
            <v>212.49340115816915</v>
          </cell>
          <cell r="G954">
            <v>16.760000000000002</v>
          </cell>
          <cell r="H954">
            <v>6.1507145986672285E-4</v>
          </cell>
          <cell r="J954">
            <v>2.4511621135893469</v>
          </cell>
          <cell r="K954">
            <v>1.0037752101430486</v>
          </cell>
          <cell r="L954">
            <v>202.79325834279297</v>
          </cell>
        </row>
        <row r="955">
          <cell r="B955">
            <v>37180</v>
          </cell>
          <cell r="C955">
            <v>949</v>
          </cell>
          <cell r="D955">
            <v>1.8452143796001685</v>
          </cell>
          <cell r="E955">
            <v>1.0067866317091076</v>
          </cell>
          <cell r="F955">
            <v>212.62409978463157</v>
          </cell>
          <cell r="G955">
            <v>16.760000000000002</v>
          </cell>
          <cell r="H955">
            <v>6.1507145986672285E-4</v>
          </cell>
          <cell r="J955">
            <v>2.452070696755928</v>
          </cell>
          <cell r="K955">
            <v>1.0041472839662817</v>
          </cell>
          <cell r="L955">
            <v>202.86842862214939</v>
          </cell>
        </row>
        <row r="956">
          <cell r="B956">
            <v>37181</v>
          </cell>
          <cell r="C956">
            <v>950</v>
          </cell>
          <cell r="D956">
            <v>1.8452143796001685</v>
          </cell>
          <cell r="E956">
            <v>1.0074058774324472</v>
          </cell>
          <cell r="F956">
            <v>212.75487880008896</v>
          </cell>
          <cell r="G956">
            <v>16.760000000000002</v>
          </cell>
          <cell r="H956">
            <v>6.1507145986672285E-4</v>
          </cell>
          <cell r="J956">
            <v>2.4529796167110742</v>
          </cell>
          <cell r="K956">
            <v>1.0045194957077743</v>
          </cell>
          <cell r="L956">
            <v>202.94362676520771</v>
          </cell>
        </row>
        <row r="957">
          <cell r="B957">
            <v>37182</v>
          </cell>
          <cell r="C957">
            <v>951</v>
          </cell>
          <cell r="D957">
            <v>1.8452143796001685</v>
          </cell>
          <cell r="E957">
            <v>1.0080255040361579</v>
          </cell>
          <cell r="F957">
            <v>212.88573825398629</v>
          </cell>
          <cell r="G957">
            <v>16.760000000000002</v>
          </cell>
          <cell r="H957">
            <v>6.1507145986672285E-4</v>
          </cell>
          <cell r="J957">
            <v>2.4538888735796243</v>
          </cell>
          <cell r="K957">
            <v>1.0048918454186493</v>
          </cell>
          <cell r="L957">
            <v>203.01885278229631</v>
          </cell>
        </row>
        <row r="958">
          <cell r="B958">
            <v>37183</v>
          </cell>
          <cell r="C958">
            <v>952</v>
          </cell>
          <cell r="D958">
            <v>1.8452143796001685</v>
          </cell>
          <cell r="E958">
            <v>1.0086455117545083</v>
          </cell>
          <cell r="F958">
            <v>213.01667819579899</v>
          </cell>
          <cell r="G958">
            <v>16.760000000000002</v>
          </cell>
          <cell r="H958">
            <v>6.1507145986672285E-4</v>
          </cell>
          <cell r="J958">
            <v>2.4547984674864627</v>
          </cell>
          <cell r="K958">
            <v>1.0052643331500482</v>
          </cell>
          <cell r="L958">
            <v>203.09410668374733</v>
          </cell>
        </row>
        <row r="959">
          <cell r="B959">
            <v>37186</v>
          </cell>
          <cell r="C959">
            <v>953</v>
          </cell>
          <cell r="D959">
            <v>1.8452143796001685</v>
          </cell>
          <cell r="E959">
            <v>1.0092659008219111</v>
          </cell>
          <cell r="F959">
            <v>213.14769867503284</v>
          </cell>
          <cell r="G959">
            <v>16.760000000000002</v>
          </cell>
          <cell r="H959">
            <v>6.1507145986672285E-4</v>
          </cell>
          <cell r="J959">
            <v>2.455708398556522</v>
          </cell>
          <cell r="K959">
            <v>1.0056369589531318</v>
          </cell>
          <cell r="L959">
            <v>203.16938847989687</v>
          </cell>
        </row>
        <row r="960">
          <cell r="B960">
            <v>37187</v>
          </cell>
          <cell r="C960">
            <v>954</v>
          </cell>
          <cell r="D960">
            <v>1.8452143796001685</v>
          </cell>
          <cell r="E960">
            <v>1.0098866714729233</v>
          </cell>
          <cell r="F960">
            <v>213.27879974122411</v>
          </cell>
          <cell r="G960">
            <v>16.760000000000002</v>
          </cell>
          <cell r="H960">
            <v>6.1507145986672285E-4</v>
          </cell>
          <cell r="J960">
            <v>2.4566186669147791</v>
          </cell>
          <cell r="K960">
            <v>1.0060097228790796</v>
          </cell>
          <cell r="L960">
            <v>203.24469818108469</v>
          </cell>
        </row>
        <row r="961">
          <cell r="B961">
            <v>37188</v>
          </cell>
          <cell r="C961">
            <v>955</v>
          </cell>
          <cell r="D961">
            <v>1.8452143796001685</v>
          </cell>
          <cell r="E961">
            <v>1.010507823942246</v>
          </cell>
          <cell r="F961">
            <v>213.40998144393956</v>
          </cell>
          <cell r="G961">
            <v>16.760000000000002</v>
          </cell>
          <cell r="H961">
            <v>6.1507145986672285E-4</v>
          </cell>
          <cell r="J961">
            <v>2.4575292726862585</v>
          </cell>
          <cell r="K961">
            <v>1.0063826249790904</v>
          </cell>
          <cell r="L961">
            <v>203.32003579765453</v>
          </cell>
        </row>
        <row r="962">
          <cell r="B962">
            <v>37189</v>
          </cell>
          <cell r="C962">
            <v>956</v>
          </cell>
          <cell r="D962">
            <v>1.8452143796001685</v>
          </cell>
          <cell r="E962">
            <v>1.011129358464725</v>
          </cell>
          <cell r="F962">
            <v>213.54124383277642</v>
          </cell>
          <cell r="G962">
            <v>16.760000000000002</v>
          </cell>
          <cell r="H962">
            <v>6.1507145986672285E-4</v>
          </cell>
          <cell r="J962">
            <v>2.4584402159960312</v>
          </cell>
          <cell r="K962">
            <v>1.0067556653043819</v>
          </cell>
          <cell r="L962">
            <v>203.39540133995393</v>
          </cell>
        </row>
        <row r="963">
          <cell r="B963">
            <v>37190</v>
          </cell>
          <cell r="C963">
            <v>957</v>
          </cell>
          <cell r="D963">
            <v>1.8452143796001685</v>
          </cell>
          <cell r="E963">
            <v>1.0117512752753499</v>
          </cell>
          <cell r="F963">
            <v>213.6725869573624</v>
          </cell>
          <cell r="G963">
            <v>16.760000000000002</v>
          </cell>
          <cell r="H963">
            <v>6.1507145986672285E-4</v>
          </cell>
          <cell r="J963">
            <v>2.4593514969692141</v>
          </cell>
          <cell r="K963">
            <v>1.0071288439061905</v>
          </cell>
          <cell r="L963">
            <v>203.47079481833424</v>
          </cell>
        </row>
        <row r="964">
          <cell r="B964">
            <v>37193</v>
          </cell>
          <cell r="C964">
            <v>958</v>
          </cell>
          <cell r="D964">
            <v>1.8452143796001685</v>
          </cell>
          <cell r="E964">
            <v>1.0123735746092555</v>
          </cell>
          <cell r="F964">
            <v>213.80401086735574</v>
          </cell>
          <cell r="G964">
            <v>16.760000000000002</v>
          </cell>
          <cell r="H964">
            <v>6.1507145986672285E-4</v>
          </cell>
          <cell r="J964">
            <v>2.4602631157309691</v>
          </cell>
          <cell r="K964">
            <v>1.0075021608357717</v>
          </cell>
          <cell r="L964">
            <v>203.54621624315058</v>
          </cell>
        </row>
        <row r="965">
          <cell r="B965">
            <v>37194</v>
          </cell>
          <cell r="C965">
            <v>959</v>
          </cell>
          <cell r="D965">
            <v>1.8452143796001685</v>
          </cell>
          <cell r="E965">
            <v>1.0129962567017208</v>
          </cell>
          <cell r="F965">
            <v>213.93551561244527</v>
          </cell>
          <cell r="G965">
            <v>16.760000000000002</v>
          </cell>
          <cell r="H965">
            <v>6.1507145986672285E-4</v>
          </cell>
          <cell r="J965">
            <v>2.4611750724065069</v>
          </cell>
          <cell r="K965">
            <v>1.0078756161444005</v>
          </cell>
          <cell r="L965">
            <v>203.62166562476207</v>
          </cell>
        </row>
        <row r="966">
          <cell r="B966">
            <v>37195</v>
          </cell>
          <cell r="C966">
            <v>960</v>
          </cell>
          <cell r="D966">
            <v>1.8452143796001685</v>
          </cell>
          <cell r="E966">
            <v>1.0136193217881699</v>
          </cell>
          <cell r="F966">
            <v>214.06710124235039</v>
          </cell>
          <cell r="G966">
            <v>16.760000000000002</v>
          </cell>
          <cell r="H966">
            <v>6.1507145986694489E-4</v>
          </cell>
          <cell r="J966">
            <v>2.4620873671210828</v>
          </cell>
          <cell r="K966">
            <v>1.0082492098833697</v>
          </cell>
          <cell r="L966">
            <v>203.6971429735315</v>
          </cell>
        </row>
        <row r="967">
          <cell r="B967">
            <v>37196</v>
          </cell>
          <cell r="C967">
            <v>961</v>
          </cell>
          <cell r="D967">
            <v>1.8452143796001685</v>
          </cell>
          <cell r="E967">
            <v>1.0006150714598667</v>
          </cell>
          <cell r="F967">
            <v>214.19876780682097</v>
          </cell>
          <cell r="G967">
            <v>16.760000000000002</v>
          </cell>
          <cell r="H967">
            <v>6.1507145986672285E-4</v>
          </cell>
          <cell r="J967">
            <v>2.4630000000000001</v>
          </cell>
          <cell r="K967">
            <v>1.0003706744492924</v>
          </cell>
          <cell r="L967">
            <v>203.77264829982565</v>
          </cell>
        </row>
        <row r="968">
          <cell r="B968">
            <v>37200</v>
          </cell>
          <cell r="C968">
            <v>962</v>
          </cell>
          <cell r="D968">
            <v>1.8452143796001685</v>
          </cell>
          <cell r="E968">
            <v>1.0012305212326342</v>
          </cell>
          <cell r="F968">
            <v>214.33051535563757</v>
          </cell>
          <cell r="G968">
            <v>16.760000000000002</v>
          </cell>
          <cell r="H968">
            <v>6.1507145986672285E-4</v>
          </cell>
          <cell r="J968">
            <v>2.463996163152145</v>
          </cell>
          <cell r="K968">
            <v>1.000775275506691</v>
          </cell>
          <cell r="L968">
            <v>203.85506437926182</v>
          </cell>
        </row>
        <row r="969">
          <cell r="B969">
            <v>37201</v>
          </cell>
          <cell r="C969">
            <v>963</v>
          </cell>
          <cell r="D969">
            <v>1.8452143796001685</v>
          </cell>
          <cell r="E969">
            <v>1.0018463495509919</v>
          </cell>
          <cell r="F969">
            <v>214.46234393861135</v>
          </cell>
          <cell r="G969">
            <v>16.760000000000002</v>
          </cell>
          <cell r="H969">
            <v>6.1507145986672285E-4</v>
          </cell>
          <cell r="J969">
            <v>2.4649927292036109</v>
          </cell>
          <cell r="K969">
            <v>1.0011800402054478</v>
          </cell>
          <cell r="L969">
            <v>203.93751379197514</v>
          </cell>
        </row>
        <row r="970">
          <cell r="B970">
            <v>37202</v>
          </cell>
          <cell r="C970">
            <v>964</v>
          </cell>
          <cell r="D970">
            <v>1.8452143796001685</v>
          </cell>
          <cell r="E970">
            <v>1.0024625566477725</v>
          </cell>
          <cell r="F970">
            <v>214.59425360558413</v>
          </cell>
          <cell r="G970">
            <v>16.760000000000002</v>
          </cell>
          <cell r="H970">
            <v>6.1507145986672285E-4</v>
          </cell>
          <cell r="J970">
            <v>2.4659896983173497</v>
          </cell>
          <cell r="K970">
            <v>1.0015849686117473</v>
          </cell>
          <cell r="L970">
            <v>204.01999655144718</v>
          </cell>
        </row>
        <row r="971">
          <cell r="B971">
            <v>37203</v>
          </cell>
          <cell r="C971">
            <v>965</v>
          </cell>
          <cell r="D971">
            <v>1.8452143796001685</v>
          </cell>
          <cell r="E971">
            <v>1.0030791427559516</v>
          </cell>
          <cell r="F971">
            <v>214.72624440642832</v>
          </cell>
          <cell r="G971">
            <v>16.760000000000002</v>
          </cell>
          <cell r="H971">
            <v>6.1507145986672285E-4</v>
          </cell>
          <cell r="J971">
            <v>2.4669870706563808</v>
          </cell>
          <cell r="K971">
            <v>1.0019900607918015</v>
          </cell>
          <cell r="L971">
            <v>204.10251267116513</v>
          </cell>
        </row>
        <row r="972">
          <cell r="B972">
            <v>37204</v>
          </cell>
          <cell r="C972">
            <v>966</v>
          </cell>
          <cell r="D972">
            <v>1.8452143796001685</v>
          </cell>
          <cell r="E972">
            <v>1.0036961081086484</v>
          </cell>
          <cell r="F972">
            <v>214.85831639104711</v>
          </cell>
          <cell r="G972">
            <v>16.760000000000002</v>
          </cell>
          <cell r="H972">
            <v>6.1507145986694489E-4</v>
          </cell>
          <cell r="J972">
            <v>2.4679848463837897</v>
          </cell>
          <cell r="K972">
            <v>1.0023953168118491</v>
          </cell>
          <cell r="L972">
            <v>204.18506216462163</v>
          </cell>
        </row>
        <row r="973">
          <cell r="B973">
            <v>37207</v>
          </cell>
          <cell r="C973">
            <v>967</v>
          </cell>
          <cell r="D973">
            <v>1.8452143796001685</v>
          </cell>
          <cell r="E973">
            <v>1.0043134529391253</v>
          </cell>
          <cell r="F973">
            <v>214.99046960937426</v>
          </cell>
          <cell r="G973">
            <v>16.760000000000002</v>
          </cell>
          <cell r="H973">
            <v>6.1507145986672285E-4</v>
          </cell>
          <cell r="J973">
            <v>2.4689830256627259</v>
          </cell>
          <cell r="K973">
            <v>1.0028007367381548</v>
          </cell>
          <cell r="L973">
            <v>204.26764504531462</v>
          </cell>
        </row>
        <row r="974">
          <cell r="B974">
            <v>37208</v>
          </cell>
          <cell r="C974">
            <v>968</v>
          </cell>
          <cell r="D974">
            <v>1.8452143796001685</v>
          </cell>
          <cell r="E974">
            <v>1.0049311774807883</v>
          </cell>
          <cell r="F974">
            <v>215.1227041113743</v>
          </cell>
          <cell r="G974">
            <v>16.760000000000002</v>
          </cell>
          <cell r="H974">
            <v>6.150714598665008E-4</v>
          </cell>
          <cell r="J974">
            <v>2.4699816086564073</v>
          </cell>
          <cell r="K974">
            <v>1.003206320637011</v>
          </cell>
          <cell r="L974">
            <v>204.35026132674767</v>
          </cell>
        </row>
        <row r="975">
          <cell r="B975">
            <v>37209</v>
          </cell>
          <cell r="C975">
            <v>969</v>
          </cell>
          <cell r="D975">
            <v>1.8452143796001685</v>
          </cell>
          <cell r="E975">
            <v>1.005549281967187</v>
          </cell>
          <cell r="F975">
            <v>215.25501994704257</v>
          </cell>
          <cell r="G975">
            <v>16.760000000000002</v>
          </cell>
          <cell r="H975">
            <v>6.1507145986672285E-4</v>
          </cell>
          <cell r="J975">
            <v>2.4709805955281166</v>
          </cell>
          <cell r="K975">
            <v>1.0036120685747363</v>
          </cell>
          <cell r="L975">
            <v>204.43291102242975</v>
          </cell>
        </row>
        <row r="976">
          <cell r="B976">
            <v>37211</v>
          </cell>
          <cell r="C976">
            <v>970</v>
          </cell>
          <cell r="D976">
            <v>1.8452143796001685</v>
          </cell>
          <cell r="E976">
            <v>1.0061677666320143</v>
          </cell>
          <cell r="F976">
            <v>215.38741716640502</v>
          </cell>
          <cell r="G976">
            <v>16.760000000000002</v>
          </cell>
          <cell r="H976">
            <v>6.1507145986672285E-4</v>
          </cell>
          <cell r="J976">
            <v>2.4719799864412031</v>
          </cell>
          <cell r="K976">
            <v>1.004017980617677</v>
          </cell>
          <cell r="L976">
            <v>204.5155941458753</v>
          </cell>
        </row>
        <row r="977">
          <cell r="B977">
            <v>37214</v>
          </cell>
          <cell r="C977">
            <v>971</v>
          </cell>
          <cell r="D977">
            <v>1.8452143796001685</v>
          </cell>
          <cell r="E977">
            <v>1.0067866317091076</v>
          </cell>
          <cell r="F977">
            <v>215.5198958195185</v>
          </cell>
          <cell r="G977">
            <v>16.760000000000002</v>
          </cell>
          <cell r="H977">
            <v>6.1507145986672285E-4</v>
          </cell>
          <cell r="J977">
            <v>2.472979781559081</v>
          </cell>
          <cell r="K977">
            <v>1.0044240568322049</v>
          </cell>
          <cell r="L977">
            <v>204.59831071060415</v>
          </cell>
        </row>
        <row r="978">
          <cell r="B978">
            <v>37215</v>
          </cell>
          <cell r="C978">
            <v>972</v>
          </cell>
          <cell r="D978">
            <v>1.8452143796001685</v>
          </cell>
          <cell r="E978">
            <v>1.0074058774324472</v>
          </cell>
          <cell r="F978">
            <v>215.65245595647053</v>
          </cell>
          <cell r="G978">
            <v>16.760000000000002</v>
          </cell>
          <cell r="H978">
            <v>6.1507145986672285E-4</v>
          </cell>
          <cell r="J978">
            <v>2.4739799810452321</v>
          </cell>
          <cell r="K978">
            <v>1.0048302972847201</v>
          </cell>
          <cell r="L978">
            <v>204.68106073014178</v>
          </cell>
        </row>
        <row r="979">
          <cell r="B979">
            <v>37216</v>
          </cell>
          <cell r="C979">
            <v>973</v>
          </cell>
          <cell r="D979">
            <v>1.8452143796001685</v>
          </cell>
          <cell r="E979">
            <v>1.0080255040361579</v>
          </cell>
          <cell r="F979">
            <v>215.78509762737951</v>
          </cell>
          <cell r="G979">
            <v>16.760000000000002</v>
          </cell>
          <cell r="H979">
            <v>6.1507145986672285E-4</v>
          </cell>
          <cell r="J979">
            <v>2.4749805850632027</v>
          </cell>
          <cell r="K979">
            <v>1.0052367020416482</v>
          </cell>
          <cell r="L979">
            <v>204.7638442180189</v>
          </cell>
        </row>
        <row r="980">
          <cell r="B980">
            <v>37217</v>
          </cell>
          <cell r="C980">
            <v>974</v>
          </cell>
          <cell r="D980">
            <v>1.8452143796001685</v>
          </cell>
          <cell r="E980">
            <v>1.0086455117545083</v>
          </cell>
          <cell r="F980">
            <v>215.91782088239469</v>
          </cell>
          <cell r="G980">
            <v>16.760000000000002</v>
          </cell>
          <cell r="H980">
            <v>6.1507145986672285E-4</v>
          </cell>
          <cell r="J980">
            <v>2.475981593776607</v>
          </cell>
          <cell r="K980">
            <v>1.0056432711694425</v>
          </cell>
          <cell r="L980">
            <v>204.84666118777187</v>
          </cell>
        </row>
        <row r="981">
          <cell r="B981">
            <v>37218</v>
          </cell>
          <cell r="C981">
            <v>975</v>
          </cell>
          <cell r="D981">
            <v>1.8452143796001685</v>
          </cell>
          <cell r="E981">
            <v>1.0092659008219111</v>
          </cell>
          <cell r="F981">
            <v>216.05062577169605</v>
          </cell>
          <cell r="G981">
            <v>16.760000000000002</v>
          </cell>
          <cell r="H981">
            <v>6.1507145986672285E-4</v>
          </cell>
          <cell r="J981">
            <v>2.4769830073491246</v>
          </cell>
          <cell r="K981">
            <v>1.0060500047345835</v>
          </cell>
          <cell r="L981">
            <v>204.92951165294252</v>
          </cell>
        </row>
        <row r="982">
          <cell r="B982">
            <v>37221</v>
          </cell>
          <cell r="C982">
            <v>976</v>
          </cell>
          <cell r="D982">
            <v>1.8452143796001685</v>
          </cell>
          <cell r="E982">
            <v>1.0098866714729233</v>
          </cell>
          <cell r="F982">
            <v>216.18351234549453</v>
          </cell>
          <cell r="G982">
            <v>16.760000000000002</v>
          </cell>
          <cell r="H982">
            <v>6.150714598665008E-4</v>
          </cell>
          <cell r="J982">
            <v>2.477984825944501</v>
          </cell>
          <cell r="K982">
            <v>1.0064569028035777</v>
          </cell>
          <cell r="L982">
            <v>205.01239562707806</v>
          </cell>
        </row>
        <row r="983">
          <cell r="B983">
            <v>37222</v>
          </cell>
          <cell r="C983">
            <v>977</v>
          </cell>
          <cell r="D983">
            <v>1.8452143796001685</v>
          </cell>
          <cell r="E983">
            <v>1.010507823942246</v>
          </cell>
          <cell r="F983">
            <v>216.31648065403198</v>
          </cell>
          <cell r="G983">
            <v>16.760000000000002</v>
          </cell>
          <cell r="H983">
            <v>6.1507145986672285E-4</v>
          </cell>
          <cell r="J983">
            <v>2.4789870497265483</v>
          </cell>
          <cell r="K983">
            <v>1.0068639654429588</v>
          </cell>
          <cell r="L983">
            <v>205.09531312373124</v>
          </cell>
        </row>
        <row r="984">
          <cell r="B984">
            <v>37223</v>
          </cell>
          <cell r="C984">
            <v>978</v>
          </cell>
          <cell r="D984">
            <v>1.8452143796001685</v>
          </cell>
          <cell r="E984">
            <v>1.011129358464725</v>
          </cell>
          <cell r="F984">
            <v>216.44953074758109</v>
          </cell>
          <cell r="G984">
            <v>16.760000000000002</v>
          </cell>
          <cell r="H984">
            <v>6.1507145986672285E-4</v>
          </cell>
          <cell r="J984">
            <v>2.4799896788591438</v>
          </cell>
          <cell r="K984">
            <v>1.0072711927192872</v>
          </cell>
          <cell r="L984">
            <v>205.17826415646024</v>
          </cell>
        </row>
        <row r="985">
          <cell r="B985">
            <v>37224</v>
          </cell>
          <cell r="C985">
            <v>979</v>
          </cell>
          <cell r="D985">
            <v>1.8452143796001685</v>
          </cell>
          <cell r="E985">
            <v>1.0117512752753499</v>
          </cell>
          <cell r="F985">
            <v>216.58266267644547</v>
          </cell>
          <cell r="G985">
            <v>16.760000000000002</v>
          </cell>
          <cell r="H985">
            <v>6.1507145986672285E-4</v>
          </cell>
          <cell r="J985">
            <v>2.4809927135062324</v>
          </cell>
          <cell r="K985">
            <v>1.0076785846991509</v>
          </cell>
          <cell r="L985">
            <v>205.26124873882881</v>
          </cell>
        </row>
        <row r="986">
          <cell r="B986">
            <v>37225</v>
          </cell>
          <cell r="C986">
            <v>980</v>
          </cell>
          <cell r="D986">
            <v>1.8452143796001685</v>
          </cell>
          <cell r="E986">
            <v>1.0123735746092555</v>
          </cell>
          <cell r="F986">
            <v>216.71587649095969</v>
          </cell>
          <cell r="G986">
            <v>16.760000000000002</v>
          </cell>
          <cell r="H986">
            <v>6.1507145986672285E-4</v>
          </cell>
          <cell r="J986">
            <v>2.4819961538318251</v>
          </cell>
          <cell r="K986">
            <v>1.0080861414491644</v>
          </cell>
          <cell r="L986">
            <v>205.34426688440612</v>
          </cell>
        </row>
        <row r="987">
          <cell r="B987">
            <v>37228</v>
          </cell>
          <cell r="C987">
            <v>981</v>
          </cell>
          <cell r="D987">
            <v>1.8452143796001685</v>
          </cell>
          <cell r="E987">
            <v>1.0006150714598667</v>
          </cell>
          <cell r="F987">
            <v>216.84917224148927</v>
          </cell>
          <cell r="G987">
            <v>16.760000000000002</v>
          </cell>
          <cell r="H987">
            <v>6.1507145986672285E-4</v>
          </cell>
          <cell r="J987">
            <v>2.4830000000000001</v>
          </cell>
          <cell r="K987">
            <v>1.0004044511376962</v>
          </cell>
          <cell r="L987">
            <v>205.4273186067669</v>
          </cell>
        </row>
        <row r="988">
          <cell r="B988">
            <v>37229</v>
          </cell>
          <cell r="C988">
            <v>982</v>
          </cell>
          <cell r="D988">
            <v>1.8452143796001685</v>
          </cell>
          <cell r="E988">
            <v>1.0012305212326342</v>
          </cell>
          <cell r="F988">
            <v>216.98254997843074</v>
          </cell>
          <cell r="G988">
            <v>16.760000000000002</v>
          </cell>
          <cell r="H988">
            <v>6.1507145986672285E-4</v>
          </cell>
          <cell r="J988">
            <v>2.4839961938963446</v>
          </cell>
          <cell r="K988">
            <v>1.0008058191635114</v>
          </cell>
          <cell r="L988">
            <v>205.50973722977878</v>
          </cell>
        </row>
        <row r="989">
          <cell r="B989">
            <v>37230</v>
          </cell>
          <cell r="C989">
            <v>983</v>
          </cell>
          <cell r="D989">
            <v>1.8452143796001685</v>
          </cell>
          <cell r="E989">
            <v>1.0018463495509919</v>
          </cell>
          <cell r="F989">
            <v>217.11600975221157</v>
          </cell>
          <cell r="G989">
            <v>16.760000000000002</v>
          </cell>
          <cell r="H989">
            <v>6.1507145986672285E-4</v>
          </cell>
          <cell r="J989">
            <v>2.4849927874714162</v>
          </cell>
          <cell r="K989">
            <v>1.0012073482204895</v>
          </cell>
          <cell r="L989">
            <v>205.59218891961675</v>
          </cell>
        </row>
        <row r="990">
          <cell r="B990">
            <v>37231</v>
          </cell>
          <cell r="C990">
            <v>984</v>
          </cell>
          <cell r="D990">
            <v>1.8452143796001685</v>
          </cell>
          <cell r="E990">
            <v>1.0024625566477725</v>
          </cell>
          <cell r="F990">
            <v>217.24955161329029</v>
          </cell>
          <cell r="G990">
            <v>16.760000000000002</v>
          </cell>
          <cell r="H990">
            <v>6.1507145986672285E-4</v>
          </cell>
          <cell r="J990">
            <v>2.4859897808855682</v>
          </cell>
          <cell r="K990">
            <v>1.0016090383732372</v>
          </cell>
          <cell r="L990">
            <v>205.6746736895474</v>
          </cell>
        </row>
        <row r="991">
          <cell r="B991">
            <v>37232</v>
          </cell>
          <cell r="C991">
            <v>985</v>
          </cell>
          <cell r="D991">
            <v>1.8452143796001685</v>
          </cell>
          <cell r="E991">
            <v>1.0030791427559516</v>
          </cell>
          <cell r="F991">
            <v>217.38317561215646</v>
          </cell>
          <cell r="G991">
            <v>16.760000000000002</v>
          </cell>
          <cell r="H991">
            <v>6.1507145986672285E-4</v>
          </cell>
          <cell r="J991">
            <v>2.4869871742992182</v>
          </cell>
          <cell r="K991">
            <v>1.0020108896863871</v>
          </cell>
          <cell r="L991">
            <v>205.75719155284267</v>
          </cell>
        </row>
        <row r="992">
          <cell r="B992">
            <v>37235</v>
          </cell>
          <cell r="C992">
            <v>986</v>
          </cell>
          <cell r="D992">
            <v>1.8452143796001685</v>
          </cell>
          <cell r="E992">
            <v>1.0036961081086484</v>
          </cell>
          <cell r="F992">
            <v>217.51688179933072</v>
          </cell>
          <cell r="G992">
            <v>16.760000000000002</v>
          </cell>
          <cell r="H992">
            <v>6.1507145986672285E-4</v>
          </cell>
          <cell r="J992">
            <v>2.4879849678728485</v>
          </cell>
          <cell r="K992">
            <v>1.0024129022245973</v>
          </cell>
          <cell r="L992">
            <v>205.8397425227798</v>
          </cell>
        </row>
        <row r="993">
          <cell r="B993">
            <v>37236</v>
          </cell>
          <cell r="C993">
            <v>987</v>
          </cell>
          <cell r="D993">
            <v>1.8452143796001685</v>
          </cell>
          <cell r="E993">
            <v>1.0043134529391253</v>
          </cell>
          <cell r="F993">
            <v>217.65067022536471</v>
          </cell>
          <cell r="G993">
            <v>16.760000000000002</v>
          </cell>
          <cell r="H993">
            <v>6.1507145986672285E-4</v>
          </cell>
          <cell r="J993">
            <v>2.4889831617670053</v>
          </cell>
          <cell r="K993">
            <v>1.0028150760525527</v>
          </cell>
          <cell r="L993">
            <v>205.9223266126414</v>
          </cell>
        </row>
        <row r="994">
          <cell r="B994">
            <v>37237</v>
          </cell>
          <cell r="C994">
            <v>988</v>
          </cell>
          <cell r="D994">
            <v>1.8452143796001685</v>
          </cell>
          <cell r="E994">
            <v>1.0049311774807883</v>
          </cell>
          <cell r="F994">
            <v>217.78454094084117</v>
          </cell>
          <cell r="G994">
            <v>16.760000000000002</v>
          </cell>
          <cell r="H994">
            <v>6.1507145986672285E-4</v>
          </cell>
          <cell r="J994">
            <v>2.4899817561423001</v>
          </cell>
          <cell r="K994">
            <v>1.0032174112349634</v>
          </cell>
          <cell r="L994">
            <v>206.00494383571532</v>
          </cell>
        </row>
        <row r="995">
          <cell r="B995">
            <v>37238</v>
          </cell>
          <cell r="C995">
            <v>989</v>
          </cell>
          <cell r="D995">
            <v>1.8452143796001685</v>
          </cell>
          <cell r="E995">
            <v>1.005549281967187</v>
          </cell>
          <cell r="F995">
            <v>217.91849399637405</v>
          </cell>
          <cell r="G995">
            <v>16.760000000000002</v>
          </cell>
          <cell r="H995">
            <v>6.1507145986672285E-4</v>
          </cell>
          <cell r="J995">
            <v>2.4909807511594071</v>
          </cell>
          <cell r="K995">
            <v>1.0036199078365657</v>
          </cell>
          <cell r="L995">
            <v>206.08759420529478</v>
          </cell>
        </row>
        <row r="996">
          <cell r="B996">
            <v>37239</v>
          </cell>
          <cell r="C996">
            <v>990</v>
          </cell>
          <cell r="D996">
            <v>1.8452143796001685</v>
          </cell>
          <cell r="E996">
            <v>1.0061677666320143</v>
          </cell>
          <cell r="F996">
            <v>218.05252944260835</v>
          </cell>
          <cell r="G996">
            <v>16.760000000000002</v>
          </cell>
          <cell r="H996">
            <v>6.1507145986672285E-4</v>
          </cell>
          <cell r="J996">
            <v>2.4919801469790674</v>
          </cell>
          <cell r="K996">
            <v>1.0040225659221222</v>
          </cell>
          <cell r="L996">
            <v>206.17027773467845</v>
          </cell>
        </row>
        <row r="997">
          <cell r="B997">
            <v>37242</v>
          </cell>
          <cell r="C997">
            <v>991</v>
          </cell>
          <cell r="D997">
            <v>1.8452143796001685</v>
          </cell>
          <cell r="E997">
            <v>1.0067866317091076</v>
          </cell>
          <cell r="F997">
            <v>218.18664733022027</v>
          </cell>
          <cell r="G997">
            <v>16.760000000000002</v>
          </cell>
          <cell r="H997">
            <v>6.1507145986694489E-4</v>
          </cell>
          <cell r="J997">
            <v>2.4929799437620841</v>
          </cell>
          <cell r="K997">
            <v>1.0044253855564207</v>
          </cell>
          <cell r="L997">
            <v>206.25299443717012</v>
          </cell>
        </row>
        <row r="998">
          <cell r="B998">
            <v>37243</v>
          </cell>
          <cell r="C998">
            <v>992</v>
          </cell>
          <cell r="D998">
            <v>1.8452143796001685</v>
          </cell>
          <cell r="E998">
            <v>1.0074058774324472</v>
          </cell>
          <cell r="F998">
            <v>218.32084770991708</v>
          </cell>
          <cell r="G998">
            <v>16.760000000000002</v>
          </cell>
          <cell r="H998">
            <v>6.1507145986672285E-4</v>
          </cell>
          <cell r="J998">
            <v>2.4939801416693275</v>
          </cell>
          <cell r="K998">
            <v>1.0048283668042761</v>
          </cell>
          <cell r="L998">
            <v>206.33574432607912</v>
          </cell>
        </row>
        <row r="999">
          <cell r="B999">
            <v>37244</v>
          </cell>
          <cell r="C999">
            <v>993</v>
          </cell>
          <cell r="D999">
            <v>1.8452143796001685</v>
          </cell>
          <cell r="E999">
            <v>1.0080255040361579</v>
          </cell>
          <cell r="F999">
            <v>218.45513063243735</v>
          </cell>
          <cell r="G999">
            <v>16.760000000000002</v>
          </cell>
          <cell r="H999">
            <v>6.1507145986672285E-4</v>
          </cell>
          <cell r="J999">
            <v>2.4949807408617302</v>
          </cell>
          <cell r="K999">
            <v>1.0052315097305282</v>
          </cell>
          <cell r="L999">
            <v>206.41852741472002</v>
          </cell>
        </row>
        <row r="1000">
          <cell r="B1000">
            <v>37245</v>
          </cell>
          <cell r="C1000">
            <v>994</v>
          </cell>
          <cell r="D1000">
            <v>1.8452143796001685</v>
          </cell>
          <cell r="E1000">
            <v>1.0086455117545083</v>
          </cell>
          <cell r="F1000">
            <v>218.58949614855084</v>
          </cell>
          <cell r="G1000">
            <v>16.760000000000002</v>
          </cell>
          <cell r="H1000">
            <v>6.1507145986672285E-4</v>
          </cell>
          <cell r="J1000">
            <v>2.4959817415002892</v>
          </cell>
          <cell r="K1000">
            <v>1.0056348144000433</v>
          </cell>
          <cell r="L1000">
            <v>206.50134371641266</v>
          </cell>
        </row>
        <row r="1001">
          <cell r="B1001">
            <v>37246</v>
          </cell>
          <cell r="C1001">
            <v>995</v>
          </cell>
          <cell r="D1001">
            <v>1.8452143796001685</v>
          </cell>
          <cell r="E1001">
            <v>1.0092659008219111</v>
          </cell>
          <cell r="F1001">
            <v>218.72394430905845</v>
          </cell>
          <cell r="G1001">
            <v>16.760000000000002</v>
          </cell>
          <cell r="H1001">
            <v>6.1507145986672285E-4</v>
          </cell>
          <cell r="J1001">
            <v>2.4969831437460677</v>
          </cell>
          <cell r="K1001">
            <v>1.006038280877714</v>
          </cell>
          <cell r="L1001">
            <v>206.58419324448238</v>
          </cell>
        </row>
        <row r="1002">
          <cell r="B1002">
            <v>37249</v>
          </cell>
          <cell r="C1002">
            <v>996</v>
          </cell>
          <cell r="D1002">
            <v>1.8452143796001685</v>
          </cell>
          <cell r="E1002">
            <v>1.0098866714729233</v>
          </cell>
          <cell r="F1002">
            <v>218.8584751647924</v>
          </cell>
          <cell r="G1002">
            <v>16.760000000000002</v>
          </cell>
          <cell r="H1002">
            <v>6.150714598665008E-4</v>
          </cell>
          <cell r="J1002">
            <v>2.4979849477601936</v>
          </cell>
          <cell r="K1002">
            <v>1.0064419092284587</v>
          </cell>
          <cell r="L1002">
            <v>206.66707601225983</v>
          </cell>
        </row>
        <row r="1003">
          <cell r="B1003">
            <v>37251</v>
          </cell>
          <cell r="C1003">
            <v>997</v>
          </cell>
          <cell r="D1003">
            <v>1.8452143796001685</v>
          </cell>
          <cell r="E1003">
            <v>1.010507823942246</v>
          </cell>
          <cell r="F1003">
            <v>218.99308876661618</v>
          </cell>
          <cell r="G1003">
            <v>16.760000000000002</v>
          </cell>
          <cell r="H1003">
            <v>6.150714598665008E-4</v>
          </cell>
          <cell r="J1003">
            <v>2.4989871537038577</v>
          </cell>
          <cell r="K1003">
            <v>1.0068456995172215</v>
          </cell>
          <cell r="L1003">
            <v>206.74999203308087</v>
          </cell>
        </row>
        <row r="1004">
          <cell r="B1004">
            <v>37252</v>
          </cell>
          <cell r="C1004">
            <v>998</v>
          </cell>
          <cell r="D1004">
            <v>1.8452143796001685</v>
          </cell>
          <cell r="E1004">
            <v>1.011129358464725</v>
          </cell>
          <cell r="F1004">
            <v>219.1277851654246</v>
          </cell>
          <cell r="G1004">
            <v>16.760000000000002</v>
          </cell>
          <cell r="H1004">
            <v>6.1507145986672285E-4</v>
          </cell>
          <cell r="J1004">
            <v>2.4999897617383171</v>
          </cell>
          <cell r="K1004">
            <v>1.0072496518089733</v>
          </cell>
          <cell r="L1004">
            <v>206.83294132028692</v>
          </cell>
        </row>
        <row r="1005">
          <cell r="B1005">
            <v>37253</v>
          </cell>
          <cell r="C1005">
            <v>999</v>
          </cell>
          <cell r="D1005">
            <v>1.8452143796001685</v>
          </cell>
          <cell r="E1005">
            <v>1.0117512752753499</v>
          </cell>
          <cell r="F1005">
            <v>219.26256441214363</v>
          </cell>
          <cell r="G1005">
            <v>16.760000000000002</v>
          </cell>
          <cell r="H1005">
            <v>6.150714598665008E-4</v>
          </cell>
          <cell r="J1005">
            <v>2.500992772024893</v>
          </cell>
          <cell r="K1005">
            <v>1.0076537661687104</v>
          </cell>
          <cell r="L1005">
            <v>206.91592388722461</v>
          </cell>
        </row>
        <row r="1006">
          <cell r="B1006">
            <v>37256</v>
          </cell>
          <cell r="C1006">
            <v>1000</v>
          </cell>
          <cell r="D1006">
            <v>1.8452143796001685</v>
          </cell>
          <cell r="E1006">
            <v>1.0123735746092555</v>
          </cell>
          <cell r="F1006">
            <v>219.39742655773071</v>
          </cell>
          <cell r="G1006">
            <v>16.760000000000002</v>
          </cell>
          <cell r="H1006">
            <v>6.1507145986672285E-4</v>
          </cell>
          <cell r="J1006">
            <v>2.5019961847249701</v>
          </cell>
          <cell r="K1006">
            <v>1.0080580426614552</v>
          </cell>
          <cell r="L1006">
            <v>206.99893974724588</v>
          </cell>
        </row>
        <row r="1007">
          <cell r="B1007">
            <v>37257</v>
          </cell>
          <cell r="C1007">
            <v>1001</v>
          </cell>
          <cell r="D1007">
            <v>1.8452143796001685</v>
          </cell>
          <cell r="E1007">
            <v>1.0006150714598667</v>
          </cell>
          <cell r="F1007">
            <v>219.53237165317458</v>
          </cell>
          <cell r="G1007">
            <v>16.760000000000002</v>
          </cell>
          <cell r="H1007">
            <v>6.1507145986672285E-4</v>
          </cell>
          <cell r="J1007">
            <v>2.5030000000000001</v>
          </cell>
          <cell r="K1007">
            <v>1.0004012057576899</v>
          </cell>
          <cell r="L1007">
            <v>207.08198891370819</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1"/>
      <sheetName val="CUSTEIO.COMPL"/>
      <sheetName val="FLC.COMPL"/>
      <sheetName val="CUSTEIO.IMP"/>
      <sheetName val="FLC.IMP"/>
      <sheetName val="IMP.PEND"/>
      <sheetName val="FLC.CUSTEIO"/>
      <sheetName val="CUSTEIO TT"/>
      <sheetName val="FLC_COMPL"/>
      <sheetName val="Plan1"/>
      <sheetName val="CUSTEIO_COMPL"/>
      <sheetName val="FLC_COMPL1"/>
      <sheetName val="CUSTEIO_IMP"/>
      <sheetName val="FLC_IMP"/>
      <sheetName val="IMP_PEND"/>
      <sheetName val="FLC_CUSTEIO"/>
      <sheetName val="CUSTEIO_TT"/>
      <sheetName val="Costs &amp; Expenses"/>
      <sheetName val="INPUT"/>
      <sheetName val="D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Materialidade out e dez 2012_va"/>
    </sheetNames>
    <definedNames>
      <definedName name="Módulo1.Macro2"/>
    </definedNames>
    <sheetDataSet>
      <sheetData sheetId="0"/>
      <sheetData sheetId="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Menu"/>
      <sheetName val="Mp"/>
      <sheetName val="A4"/>
      <sheetName val="C"/>
      <sheetName val="D"/>
      <sheetName val="E"/>
      <sheetName val="E1"/>
      <sheetName val="E2"/>
      <sheetName val="F"/>
      <sheetName val="G"/>
      <sheetName val="H"/>
      <sheetName val="I"/>
      <sheetName val="J"/>
      <sheetName val="K"/>
      <sheetName val="K1"/>
      <sheetName val="L"/>
      <sheetName val="M"/>
      <sheetName val="N"/>
      <sheetName val="Q"/>
      <sheetName val="S"/>
      <sheetName val="T"/>
      <sheetName val="Bal0902"/>
      <sheetName val="Bal2001"/>
      <sheetName val="U"/>
      <sheetName val="U1"/>
      <sheetName val="U2"/>
      <sheetName val="O"/>
      <sheetName val="C1"/>
      <sheetName val="U3"/>
      <sheetName val="U4"/>
      <sheetName val="F1"/>
      <sheetName val="J1"/>
      <sheetName val="L1"/>
      <sheetName val="N1"/>
      <sheetName val="N2"/>
      <sheetName val="INDICADORES"/>
      <sheetName val="Plan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Menu"/>
      <sheetName val="Mp"/>
      <sheetName val="A4"/>
      <sheetName val="C"/>
      <sheetName val="D"/>
      <sheetName val="E"/>
      <sheetName val="E1"/>
      <sheetName val="Bal0902"/>
      <sheetName val="F"/>
      <sheetName val="G"/>
      <sheetName val="H"/>
      <sheetName val="I"/>
      <sheetName val="J"/>
      <sheetName val="K"/>
      <sheetName val="K1"/>
      <sheetName val="L"/>
      <sheetName val="M"/>
      <sheetName val="N"/>
      <sheetName val="O"/>
      <sheetName val="Q"/>
      <sheetName val="S"/>
      <sheetName val="T"/>
      <sheetName val="U"/>
      <sheetName val="U1"/>
      <sheetName val="U2"/>
      <sheetName val="U3"/>
      <sheetName val="U4"/>
      <sheetName val="Bal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Menu"/>
      <sheetName val="Mp"/>
      <sheetName val="A4"/>
      <sheetName val="C"/>
      <sheetName val="D"/>
      <sheetName val="E"/>
      <sheetName val="E1"/>
      <sheetName val="E2"/>
      <sheetName val="F"/>
      <sheetName val="F1"/>
      <sheetName val="G"/>
      <sheetName val="H"/>
      <sheetName val="I"/>
      <sheetName val="J"/>
      <sheetName val="K"/>
      <sheetName val="K1"/>
      <sheetName val="L"/>
      <sheetName val="L1"/>
      <sheetName val="M"/>
      <sheetName val="M1"/>
      <sheetName val="N"/>
      <sheetName val="N1"/>
      <sheetName val="N2"/>
      <sheetName val="Q"/>
      <sheetName val="S"/>
      <sheetName val="S1"/>
      <sheetName val="T"/>
      <sheetName val="U"/>
      <sheetName val="U1"/>
      <sheetName val="U2"/>
      <sheetName val="U3"/>
      <sheetName val="Bal0902"/>
      <sheetName val="Bal2001"/>
      <sheetName val="FF3"/>
      <sheetName val="PREÇOS"/>
      <sheetName val="RIS_TECNICHE"/>
      <sheetName val="PRECO"/>
      <sheetName val="INFO"/>
      <sheetName val="Hedge"/>
      <sheetName val="Lucros e Perdas"/>
      <sheetName val="Ativo"/>
      <sheetName val="CBP4S5D"/>
      <sheetName val="Assumptions"/>
      <sheetName val="AC 09 e 10 FM 300902 ATL sergio"/>
      <sheetName val="Premissas"/>
      <sheetName val="volume"/>
      <sheetName val="Passivo"/>
      <sheetName val="Plan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p"/>
      <sheetName val="A4"/>
      <sheetName val="C"/>
      <sheetName val="C1"/>
      <sheetName val="D"/>
      <sheetName val="E"/>
      <sheetName val="E1"/>
      <sheetName val="E2"/>
      <sheetName val="E2.1"/>
      <sheetName val="F"/>
      <sheetName val="G"/>
      <sheetName val="I"/>
      <sheetName val="I1"/>
      <sheetName val="H"/>
      <sheetName val="J"/>
      <sheetName val="K"/>
      <sheetName val="K1"/>
      <sheetName val="L"/>
      <sheetName val="M"/>
      <sheetName val="M1"/>
      <sheetName val="N"/>
      <sheetName val="Q"/>
      <sheetName val="Q1"/>
      <sheetName val="Q2"/>
      <sheetName val="Bal 30092002"/>
      <sheetName val="S"/>
      <sheetName val="T"/>
      <sheetName val="U"/>
      <sheetName val="Bal 30092001"/>
      <sheetName val="Bal31122001"/>
      <sheetName val="N1"/>
      <sheetName val="U1"/>
      <sheetName val="QUANTIDADE"/>
      <sheetName val="E2_1"/>
      <sheetName val="Bal_30092002"/>
      <sheetName val="Bal_30092001"/>
      <sheetName val="INFO"/>
      <sheetName val="FF3"/>
      <sheetName val="PREÇOS"/>
      <sheetName val="Lucros e Perdas"/>
      <sheetName val="Ativo"/>
      <sheetName val="4.0 Margin &amp; Cash"/>
      <sheetName val="volume"/>
      <sheetName val="Admin"/>
      <sheetName val="Index"/>
      <sheetName val="QUADRO"/>
      <sheetName val="Lucros_e_Perdas"/>
      <sheetName val="CAPEX"/>
      <sheetName val="Human Resources"/>
      <sheetName val="Pricing Analysis"/>
      <sheetName val="Revenue"/>
      <sheetName val="Sales"/>
      <sheetName val="Summary"/>
      <sheetName val="RSA 04 07_2006"/>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tatus"/>
      <sheetName val="Mp"/>
      <sheetName val="A4"/>
      <sheetName val="C"/>
      <sheetName val="D"/>
      <sheetName val="E"/>
      <sheetName val="E1"/>
      <sheetName val="E2"/>
      <sheetName val="F"/>
      <sheetName val="G"/>
      <sheetName val="H"/>
      <sheetName val="I"/>
      <sheetName val="J"/>
      <sheetName val="K"/>
      <sheetName val="K1"/>
      <sheetName val="L"/>
      <sheetName val="L1"/>
      <sheetName val="M"/>
      <sheetName val="M1"/>
      <sheetName val="N"/>
      <sheetName val="N1"/>
      <sheetName val="Q"/>
      <sheetName val="S"/>
      <sheetName val="T"/>
      <sheetName val="U"/>
      <sheetName val="U1"/>
      <sheetName val="Bal0902"/>
      <sheetName val="Bal0901"/>
      <sheetName val="Bal1201"/>
      <sheetName val="Plan1 (2)"/>
      <sheetName val="Plan1"/>
      <sheetName val="Habitat Cambuí"/>
      <sheetName val="Custo Médio - 1997"/>
      <sheetName val="resumo"/>
      <sheetName val="resumo-ing"/>
      <sheetName val="ACT 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 Seleção"/>
      <sheetName val="_Seleção"/>
      <sheetName val="ABRIL 2000"/>
      <sheetName val="Tela_Ano"/>
      <sheetName val="Tela_Calc"/>
      <sheetName val="INPUT"/>
      <sheetName val="Conteúdo - real"/>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MP"/>
      <sheetName val="A4"/>
      <sheetName val="A5"/>
      <sheetName val="C"/>
      <sheetName val="E"/>
      <sheetName val="E1"/>
      <sheetName val="E3"/>
      <sheetName val="F"/>
      <sheetName val="FF"/>
      <sheetName val="FF1"/>
      <sheetName val="FF2"/>
      <sheetName val="FF3"/>
      <sheetName val="G"/>
      <sheetName val="I"/>
      <sheetName val="J"/>
      <sheetName val="K"/>
      <sheetName val="K1"/>
      <sheetName val="K1.1"/>
      <sheetName val="L"/>
      <sheetName val="L1"/>
      <sheetName val="L1.1"/>
      <sheetName val="L1.2"/>
      <sheetName val="M"/>
      <sheetName val="M1"/>
      <sheetName val="M1.1"/>
      <sheetName val="M1.2"/>
      <sheetName val="M1.3"/>
      <sheetName val="M1.4"/>
      <sheetName val="M1.4.1"/>
      <sheetName val="M1.5"/>
      <sheetName val="M2"/>
      <sheetName val="N"/>
      <sheetName val="T"/>
      <sheetName val="U"/>
      <sheetName val="U1"/>
      <sheetName val="U2"/>
      <sheetName val="Balancete 1201"/>
      <sheetName val="K1_1"/>
      <sheetName val="L1_1"/>
      <sheetName val="L1_2"/>
      <sheetName val="M1_1"/>
      <sheetName val="M1_2"/>
      <sheetName val="M1_3"/>
      <sheetName val="M1_4"/>
      <sheetName val="M1_4_1"/>
      <sheetName val="M1_5"/>
      <sheetName val="Balancete_12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CH 1"/>
      <sheetName val="SCH 1A"/>
      <sheetName val="SCH2"/>
      <sheetName val="SCH2-SALE"/>
      <sheetName val="SCH2-RESALE"/>
      <sheetName val="SCH2-TOLLING"/>
      <sheetName val="SCH 2A"/>
      <sheetName val="SCH 2A-SALE"/>
      <sheetName val="SCH 2A-RESALE"/>
      <sheetName val="SCH 3"/>
      <sheetName val="SCH 3-SALE"/>
      <sheetName val="SCH 3-RESALE"/>
      <sheetName val="SCH 3-TOLLING"/>
      <sheetName val="SCH 3A"/>
      <sheetName val="SCH 3A-SALE"/>
      <sheetName val="SCH 3A-RESALE"/>
      <sheetName val="SCH Safety"/>
      <sheetName val="SCH11A"/>
      <sheetName val="SCH11B"/>
      <sheetName val="SCH11C"/>
      <sheetName val="SCH11D"/>
      <sheetName val="SCH11E"/>
      <sheetName val="SCH11F"/>
      <sheetName val="SCH11G"/>
      <sheetName val="SCH12"/>
      <sheetName val="Custos MP"/>
      <sheetName val="Quantidade MP Grupo Comercial"/>
      <sheetName val="SCH13"/>
      <sheetName val="SCH14"/>
      <sheetName val="SCH15"/>
      <sheetName val="SCH16"/>
      <sheetName val="Schedule 17 - 2000"/>
      <sheetName val="Schedule 17 - 2001"/>
      <sheetName val="Schedule 17 - 2002"/>
      <sheetName val="SCH18"/>
      <sheetName val="SCH 19"/>
      <sheetName val="SCH20"/>
      <sheetName val="SCH27"/>
      <sheetName val="SCH28"/>
      <sheetName val="SCH29"/>
      <sheetName val="SCH30"/>
      <sheetName val="SCH31"/>
      <sheetName val="EBITRECS"/>
      <sheetName val="RECS-NARRATIVE"/>
      <sheetName val="SALES"/>
      <sheetName val="RESALES"/>
      <sheetName val="AL-Cost"/>
      <sheetName val="CU-Cost"/>
      <sheetName val="Other Metal-Cost"/>
      <sheetName val="Other RMaterial-Cost"/>
      <sheetName val="Resales-Cost"/>
      <sheetName val="VarOverhad-Cost"/>
      <sheetName val="Other Sales Cost-Cost"/>
      <sheetName val="Direct Labor-Cost"/>
      <sheetName val="SCH35"/>
      <sheetName val="SCH36"/>
      <sheetName val="SCH37"/>
      <sheetName val="SCH38"/>
      <sheetName val="SCH39-40"/>
      <sheetName val="SCH41A"/>
      <sheetName val="SCH41B"/>
      <sheetName val="SCH42"/>
      <sheetName val="SCH43"/>
      <sheetName val="SCH_1"/>
      <sheetName val="SCH_1A"/>
      <sheetName val="SCH_2A"/>
      <sheetName val="SCH_2A-SALE"/>
      <sheetName val="SCH_2A-RESALE"/>
      <sheetName val="SCH_3"/>
      <sheetName val="SCH_3-SALE"/>
      <sheetName val="SCH_3-RESALE"/>
      <sheetName val="SCH_3-TOLLING"/>
      <sheetName val="SCH_3A"/>
      <sheetName val="SCH_3A-SALE"/>
      <sheetName val="SCH_3A-RESALE"/>
      <sheetName val="SCH_Safety"/>
      <sheetName val="Custos_MP"/>
      <sheetName val="Quantidade_MP_Grupo_Comercial"/>
      <sheetName val="Schedule_17_-_2000"/>
      <sheetName val="Schedule_17_-_2001"/>
      <sheetName val="Schedule_17_-_2002"/>
      <sheetName val="SCH_19"/>
      <sheetName val="Other_Metal-Cost"/>
      <sheetName val="Other_RMaterial-Cost"/>
      <sheetName val="Other_Sales_Cost-Cost"/>
      <sheetName val="Direct_Labor-Cost"/>
      <sheetName val="PlanodeCon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sheetData sheetId="43"/>
      <sheetData sheetId="44" refreshError="1">
        <row r="2">
          <cell r="A2" t="str">
            <v>EBIT RECONCILIATION  -  CONSOLIDATED</v>
          </cell>
          <cell r="G2" t="str">
            <v>DOLLAR ACCOUNTING (000's)</v>
          </cell>
          <cell r="N2" t="str">
            <v>SCHEDULE:  32</v>
          </cell>
        </row>
        <row r="3">
          <cell r="A3" t="str">
            <v>COMPANY:</v>
          </cell>
          <cell r="G3" t="str">
            <v>COUNTRY:</v>
          </cell>
          <cell r="N3" t="str">
            <v>PLAN YEARS: 2000-2002</v>
          </cell>
        </row>
        <row r="5">
          <cell r="D5" t="str">
            <v>ACTUAL</v>
          </cell>
          <cell r="H5" t="str">
            <v>PLANNED CHANGES  -  BETTER  /  (WORSE)</v>
          </cell>
        </row>
        <row r="6">
          <cell r="C6" t="str">
            <v>ACTUAL</v>
          </cell>
          <cell r="D6" t="str">
            <v>OUTLOOK</v>
          </cell>
          <cell r="E6" t="str">
            <v>BETTER/</v>
          </cell>
          <cell r="I6" t="str">
            <v>COST OF</v>
          </cell>
          <cell r="J6" t="str">
            <v>LABOR</v>
          </cell>
          <cell r="L6" t="str">
            <v/>
          </cell>
          <cell r="M6" t="str">
            <v>EXCHANGE</v>
          </cell>
          <cell r="N6" t="str">
            <v>COST</v>
          </cell>
          <cell r="O6" t="str">
            <v>ACCTG.</v>
          </cell>
          <cell r="P6" t="str">
            <v>OTHER</v>
          </cell>
          <cell r="Q6" t="str">
            <v>TAX</v>
          </cell>
        </row>
        <row r="7">
          <cell r="A7" t="str">
            <v>ORDER</v>
          </cell>
          <cell r="B7" t="str">
            <v>DESCRIPTION</v>
          </cell>
          <cell r="C7" t="str">
            <v>1998</v>
          </cell>
          <cell r="D7" t="str">
            <v>1999</v>
          </cell>
          <cell r="E7" t="str">
            <v>(WORSE)</v>
          </cell>
          <cell r="F7" t="str">
            <v>VOLUME</v>
          </cell>
          <cell r="G7" t="str">
            <v>PRICE</v>
          </cell>
          <cell r="H7" t="str">
            <v>MIX</v>
          </cell>
          <cell r="I7" t="str">
            <v>RAW MAT.</v>
          </cell>
          <cell r="J7" t="str">
            <v>COST</v>
          </cell>
          <cell r="K7" t="str">
            <v>SGA</v>
          </cell>
          <cell r="L7" t="str">
            <v>DEPR.</v>
          </cell>
          <cell r="M7" t="str">
            <v>RATE</v>
          </cell>
          <cell r="N7" t="str">
            <v>IMPROV.</v>
          </cell>
          <cell r="O7" t="str">
            <v>CHANGES</v>
          </cell>
          <cell r="P7" t="str">
            <v>FACTORS</v>
          </cell>
          <cell r="Q7" t="str">
            <v>RATES</v>
          </cell>
          <cell r="R7" t="str">
            <v>INSTALL.</v>
          </cell>
        </row>
        <row r="9">
          <cell r="A9">
            <v>1</v>
          </cell>
          <cell r="B9" t="str">
            <v>SALES TO CUSTOMERS - MFG PRODUCTS(*)</v>
          </cell>
          <cell r="E9">
            <v>0</v>
          </cell>
        </row>
        <row r="10">
          <cell r="A10">
            <v>2</v>
          </cell>
          <cell r="B10" t="str">
            <v>SALES TO CUSTOMERS - RESALE PRODUCTS</v>
          </cell>
          <cell r="E10">
            <v>0</v>
          </cell>
        </row>
        <row r="11">
          <cell r="A11">
            <v>3</v>
          </cell>
          <cell r="B11" t="str">
            <v>SALES TO PHELPS DODGE ASSOCIATES</v>
          </cell>
          <cell r="E11">
            <v>0</v>
          </cell>
        </row>
        <row r="12">
          <cell r="A12">
            <v>4</v>
          </cell>
          <cell r="B12" t="str">
            <v xml:space="preserve">          TOTAL SALES</v>
          </cell>
          <cell r="C12">
            <v>0</v>
          </cell>
          <cell r="D12">
            <v>0</v>
          </cell>
          <cell r="E12">
            <v>0</v>
          </cell>
          <cell r="F12">
            <v>0</v>
          </cell>
          <cell r="G12">
            <v>0</v>
          </cell>
          <cell r="H12">
            <v>0</v>
          </cell>
          <cell r="P12">
            <v>0</v>
          </cell>
          <cell r="R12">
            <v>0</v>
          </cell>
        </row>
        <row r="13">
          <cell r="B13" t="str">
            <v>COST OF PRODUCTS SOLD</v>
          </cell>
        </row>
        <row r="14">
          <cell r="A14">
            <v>5</v>
          </cell>
          <cell r="B14" t="str">
            <v>METAL COST  -  COPPER</v>
          </cell>
          <cell r="E14">
            <v>0</v>
          </cell>
        </row>
        <row r="15">
          <cell r="A15">
            <v>6</v>
          </cell>
          <cell r="B15" t="str">
            <v>METAL COST  -  ALUMINUM(**)</v>
          </cell>
          <cell r="E15">
            <v>0</v>
          </cell>
        </row>
        <row r="16">
          <cell r="A16">
            <v>7</v>
          </cell>
          <cell r="B16" t="str">
            <v>OTHER METALS COST</v>
          </cell>
          <cell r="E16">
            <v>0</v>
          </cell>
        </row>
        <row r="17">
          <cell r="A17">
            <v>8</v>
          </cell>
          <cell r="B17" t="str">
            <v>OTHER RAW MATERIALS</v>
          </cell>
          <cell r="E17">
            <v>0</v>
          </cell>
        </row>
        <row r="18">
          <cell r="A18">
            <v>9</v>
          </cell>
          <cell r="B18" t="str">
            <v>COST OF RESALE PRODUCTS - INTERCOMPANY</v>
          </cell>
          <cell r="E18">
            <v>0</v>
          </cell>
        </row>
        <row r="19">
          <cell r="A19">
            <v>10</v>
          </cell>
          <cell r="B19" t="str">
            <v xml:space="preserve">COST OF RESALE PRODUCTS </v>
          </cell>
          <cell r="E19">
            <v>0</v>
          </cell>
        </row>
        <row r="20">
          <cell r="A20">
            <v>11</v>
          </cell>
          <cell r="B20" t="str">
            <v>DIRECT LABOR</v>
          </cell>
          <cell r="E20">
            <v>0</v>
          </cell>
        </row>
        <row r="21">
          <cell r="A21">
            <v>12</v>
          </cell>
          <cell r="B21" t="str">
            <v>VARIABLE OVERHEAD</v>
          </cell>
          <cell r="E21">
            <v>0</v>
          </cell>
        </row>
        <row r="22">
          <cell r="A22">
            <v>13</v>
          </cell>
          <cell r="B22" t="str">
            <v>OTHER COST OF SALES</v>
          </cell>
          <cell r="E22">
            <v>0</v>
          </cell>
        </row>
        <row r="23">
          <cell r="A23">
            <v>14</v>
          </cell>
          <cell r="B23" t="str">
            <v>EXPORT INCENTIVES</v>
          </cell>
          <cell r="E23">
            <v>0</v>
          </cell>
        </row>
        <row r="24">
          <cell r="A24">
            <v>15</v>
          </cell>
          <cell r="B24" t="str">
            <v>TA AND MGT FEES</v>
          </cell>
          <cell r="E24">
            <v>0</v>
          </cell>
        </row>
        <row r="25">
          <cell r="A25">
            <v>16</v>
          </cell>
          <cell r="B25" t="str">
            <v>FIXED OVERHEAD</v>
          </cell>
          <cell r="E25">
            <v>0</v>
          </cell>
          <cell r="G25">
            <v>0</v>
          </cell>
        </row>
        <row r="26">
          <cell r="A26">
            <v>17</v>
          </cell>
          <cell r="B26" t="str">
            <v>MANUFACTURING DEPRECIATION (1)</v>
          </cell>
          <cell r="E26">
            <v>0</v>
          </cell>
          <cell r="L26">
            <v>0</v>
          </cell>
        </row>
        <row r="27">
          <cell r="A27">
            <v>18</v>
          </cell>
          <cell r="B27" t="str">
            <v xml:space="preserve">          TOTAL COST OF PRODUCTS SOLD</v>
          </cell>
          <cell r="C27">
            <v>0</v>
          </cell>
          <cell r="D27">
            <v>0</v>
          </cell>
          <cell r="E27">
            <v>0</v>
          </cell>
          <cell r="F27">
            <v>0</v>
          </cell>
          <cell r="G27">
            <v>0</v>
          </cell>
          <cell r="H27">
            <v>0</v>
          </cell>
          <cell r="I27">
            <v>0</v>
          </cell>
          <cell r="J27">
            <v>0</v>
          </cell>
          <cell r="K27">
            <v>0</v>
          </cell>
          <cell r="L27">
            <v>0</v>
          </cell>
          <cell r="M27">
            <v>0</v>
          </cell>
          <cell r="N27">
            <v>0</v>
          </cell>
          <cell r="O27">
            <v>0</v>
          </cell>
          <cell r="P27">
            <v>0</v>
          </cell>
          <cell r="R27">
            <v>0</v>
          </cell>
        </row>
        <row r="28">
          <cell r="A28">
            <v>19</v>
          </cell>
          <cell r="B28" t="str">
            <v xml:space="preserve">                    GROSS MARGIN</v>
          </cell>
          <cell r="C28">
            <v>0</v>
          </cell>
          <cell r="D28">
            <v>0</v>
          </cell>
          <cell r="E28">
            <v>0</v>
          </cell>
          <cell r="F28">
            <v>0</v>
          </cell>
          <cell r="G28">
            <v>0</v>
          </cell>
          <cell r="H28">
            <v>0</v>
          </cell>
          <cell r="I28">
            <v>0</v>
          </cell>
          <cell r="J28">
            <v>0</v>
          </cell>
          <cell r="K28">
            <v>0</v>
          </cell>
          <cell r="L28">
            <v>0</v>
          </cell>
          <cell r="M28">
            <v>0</v>
          </cell>
          <cell r="N28">
            <v>0</v>
          </cell>
          <cell r="O28">
            <v>0</v>
          </cell>
          <cell r="P28">
            <v>0</v>
          </cell>
          <cell r="R28">
            <v>0</v>
          </cell>
        </row>
        <row r="29">
          <cell r="B29" t="str">
            <v>FIXED EXPENSES</v>
          </cell>
        </row>
        <row r="30">
          <cell r="A30">
            <v>20</v>
          </cell>
          <cell r="B30" t="str">
            <v>MINORITY INTEREST IN SUBSIDIARIES</v>
          </cell>
          <cell r="E30">
            <v>0</v>
          </cell>
        </row>
        <row r="31">
          <cell r="A31">
            <v>21</v>
          </cell>
          <cell r="B31" t="str">
            <v>DEPRECIATION AND AMORTIZATION (2)</v>
          </cell>
          <cell r="E31">
            <v>0</v>
          </cell>
          <cell r="L31">
            <v>0</v>
          </cell>
        </row>
        <row r="32">
          <cell r="A32">
            <v>22</v>
          </cell>
          <cell r="B32" t="str">
            <v>SG &amp; A EXPENSES</v>
          </cell>
          <cell r="E32">
            <v>0</v>
          </cell>
          <cell r="K32">
            <v>0</v>
          </cell>
        </row>
        <row r="33">
          <cell r="A33">
            <v>23</v>
          </cell>
          <cell r="B33" t="str">
            <v>RESEARCH AND DEVELOPMENT</v>
          </cell>
          <cell r="E33">
            <v>0</v>
          </cell>
        </row>
        <row r="34">
          <cell r="A34">
            <v>24</v>
          </cell>
          <cell r="B34" t="str">
            <v xml:space="preserve">          OPERATING INCOME  (LOSS)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v>25</v>
          </cell>
          <cell r="B35" t="str">
            <v>EQUITY EARNINGS (LOSS)</v>
          </cell>
          <cell r="E35">
            <v>0</v>
          </cell>
        </row>
        <row r="36">
          <cell r="A36">
            <v>26</v>
          </cell>
          <cell r="B36" t="str">
            <v>EXCHANGE GAINS  (LOSSES)</v>
          </cell>
          <cell r="E36">
            <v>0</v>
          </cell>
          <cell r="M36">
            <v>0</v>
          </cell>
        </row>
        <row r="37">
          <cell r="A37">
            <v>27</v>
          </cell>
          <cell r="B37" t="str">
            <v>INTEREST &amp; MISCELLANEOUS INC (EXP)</v>
          </cell>
          <cell r="E37">
            <v>0</v>
          </cell>
          <cell r="P37">
            <v>0</v>
          </cell>
        </row>
        <row r="38">
          <cell r="A38">
            <v>28</v>
          </cell>
          <cell r="B38" t="str">
            <v xml:space="preserve">          EBIT</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v>29</v>
          </cell>
          <cell r="B39" t="str">
            <v>INTEREST EXPENSE</v>
          </cell>
          <cell r="E39">
            <v>0</v>
          </cell>
          <cell r="P39">
            <v>0</v>
          </cell>
        </row>
        <row r="40">
          <cell r="A40">
            <v>30</v>
          </cell>
          <cell r="B40" t="str">
            <v>CAPITALIZED INTEREST</v>
          </cell>
          <cell r="E40">
            <v>0</v>
          </cell>
        </row>
        <row r="41">
          <cell r="A41">
            <v>31</v>
          </cell>
          <cell r="B41" t="str">
            <v xml:space="preserve">          INCOME  (LOSS)  BEFORE TAXES</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v>32</v>
          </cell>
          <cell r="B42" t="str">
            <v>PROVISION FOR TAXES</v>
          </cell>
          <cell r="E42">
            <v>0</v>
          </cell>
          <cell r="Q42">
            <v>0</v>
          </cell>
        </row>
        <row r="43">
          <cell r="A43">
            <v>33</v>
          </cell>
          <cell r="B43" t="str">
            <v xml:space="preserve">          NET INCOME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row>
        <row r="44">
          <cell r="A44" t="str">
            <v>(1)  DEPRECIATION EXPENSE THAT IS PART OF THE FIXED OVERHEAD COST TO MANUFACTURE PRODUCTS.</v>
          </cell>
        </row>
        <row r="45">
          <cell r="A45" t="str">
            <v>(2)  DEPRECIATION EXPENSE THAT IS PERIOD EXPENSE (e.g., DEPRECIATION FOR ADMIN AND SALES DEPARTMENT)</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heetName val="SCH20"/>
      <sheetName val="SCH27"/>
      <sheetName val="SCH27-HPC"/>
      <sheetName val="SCH28"/>
      <sheetName val="SCH28-HPC "/>
      <sheetName val="SCH29"/>
      <sheetName val="SCH29-HPC  "/>
      <sheetName val="SCH30"/>
      <sheetName val="SCH30-HPC"/>
      <sheetName val="SCH31"/>
      <sheetName val="SCH31-HPC"/>
      <sheetName val="EBITRECS"/>
      <sheetName val="RECS-NARRATIVE"/>
      <sheetName val="SALES"/>
      <sheetName val="CU-OTHER METALS"/>
      <sheetName val="DIRECT LABOR"/>
      <sheetName val="OTHER RAW MATERIALS"/>
      <sheetName val="VAR OVERHEAD"/>
      <sheetName val="OTHER COSTS"/>
      <sheetName val="COST OF RESALES"/>
      <sheetName val="5X3"/>
      <sheetName val="SCH28-HPC_"/>
      <sheetName val="SCH29-HPC__"/>
      <sheetName val="CU-OTHER_METALS"/>
      <sheetName val="DIRECT_LABOR"/>
      <sheetName val="OTHER_RAW_MATERIALS"/>
      <sheetName val="VAR_OVERHEAD"/>
      <sheetName val="OTHER_COSTS"/>
      <sheetName val="COST_OF_RE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ódulo8"/>
      <sheetName val="Cash Projetado"/>
      <sheetName val="Prevcash"/>
      <sheetName val="indices"/>
      <sheetName val="dcr"/>
      <sheetName val="smi"/>
      <sheetName val="explicado"/>
      <sheetName val="(SME+SMM) R$"/>
      <sheetName val="(SME+SMM) US$"/>
      <sheetName val="SMM R$ &amp; Us$"/>
      <sheetName val="RELATÓRIO_GEREN"/>
      <sheetName val="RELATÓRIO_GEREN (2)"/>
      <sheetName val="RELATÓRIO_GEREN_garantida"/>
      <sheetName val="MOVIMENTAÇÃO"/>
      <sheetName val="aplicações-fin-módulo"/>
      <sheetName val="leva_dados_modulo"/>
      <sheetName val="Módulo4"/>
      <sheetName val="Pasta-Lançamentos"/>
      <sheetName val="FLUXO"/>
      <sheetName val="FLUXO R$"/>
      <sheetName val="orçado-nov"/>
      <sheetName val="orçado-dez"/>
      <sheetName val="FLUXO R$ Orçado _Ajustado"/>
      <sheetName val="FLUXO US$"/>
      <sheetName val="usd-orç-nov"/>
      <sheetName val="usd-orç-dez"/>
      <sheetName val="FLUXO US$Ajustado"/>
      <sheetName val="FLUXO US$ Orçado"/>
      <sheetName val="FLUXO US$ Orçado (2)"/>
      <sheetName val="transferencia"/>
      <sheetName val="editora"/>
      <sheetName val="CCF"/>
      <sheetName val="CCF (2)"/>
      <sheetName val="Historicos"/>
      <sheetName val="CODIGOS"/>
      <sheetName val="inicio"/>
      <sheetName val="imprimir"/>
      <sheetName val="gerenciador_de_impressão"/>
      <sheetName val="cheque_pendente-módulo"/>
      <sheetName val="Módulo3"/>
      <sheetName val="Módulo1 (2)"/>
      <sheetName val="Módulo1"/>
      <sheetName val="Módulo2"/>
      <sheetName val="Módulo5"/>
      <sheetName val="Módulo6"/>
      <sheetName val="Módulo7"/>
      <sheetName val="Módulo9"/>
      <sheetName val="Módulo10"/>
      <sheetName val="Módulo11"/>
      <sheetName val="atualização_bolsa"/>
      <sheetName val="Módulo12"/>
      <sheetName val="Módulo13"/>
      <sheetName val="Módulo14"/>
      <sheetName val="Módulo15"/>
      <sheetName val="Módulo16"/>
      <sheetName val="Módulo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M99-EY"/>
    </sheetNames>
    <definedNames>
      <definedName name="Volta"/>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M99-EY"/>
      <sheetName val="TMX-VTAS.02"/>
      <sheetName val="INDICADORES"/>
      <sheetName val="T&amp;M"/>
      <sheetName val="VENDAS_P_SUBSIDIÁRIA"/>
      <sheetName val="E2.1.1-Fat 06.2006"/>
      <sheetName val="H.MUNDIAL - 27.01.06 - Ajustado"/>
      <sheetName val="Cover"/>
      <sheetName val="#REF"/>
      <sheetName val="N"/>
      <sheetName val="E2_1_1-Fat_06_2006"/>
      <sheetName val="H_MUNDIAL_-_27_01_06_-_Ajustado"/>
      <sheetName val="Resumo_CTB"/>
      <sheetName val="VP_BASE"/>
    </sheetNames>
    <definedNames>
      <definedName name="Volt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sheetName val="interurbana"/>
      <sheetName val="internac.sal."/>
      <sheetName val="inter. entrante"/>
      <sheetName val="conexion lineas"/>
      <sheetName val="serv. digitales"/>
      <sheetName val="telef.publica"/>
      <sheetName val="trans.datos"/>
      <sheetName val="otros ingresos"/>
      <sheetName val="ACUMULADOS"/>
      <sheetName val="Cuadro 1"/>
      <sheetName val="Cuadro 2"/>
      <sheetName val="Cuadro 3"/>
      <sheetName val="Cuadro 4"/>
      <sheetName val="Cuadro 5"/>
      <sheetName val="Cuadro 6"/>
      <sheetName val="Cuadro 7"/>
      <sheetName val="Cuadro 8"/>
      <sheetName val="cuadro 9"/>
      <sheetName val="dev. y rebajas"/>
      <sheetName val="internac_sal_"/>
      <sheetName val="inter__entrante"/>
      <sheetName val="conexion_lineas"/>
      <sheetName val="serv__digitales"/>
      <sheetName val="telef_publica"/>
      <sheetName val="trans_datos"/>
      <sheetName val="otros_ingresos"/>
      <sheetName val="Cuadro_1"/>
      <sheetName val="Cuadro_2"/>
      <sheetName val="Cuadro_3"/>
      <sheetName val="Cuadro_4"/>
      <sheetName val="Cuadro_5"/>
      <sheetName val="Cuadro_6"/>
      <sheetName val="Cuadro_7"/>
      <sheetName val="Cuadro_8"/>
      <sheetName val="cuadro_9"/>
      <sheetName val="dev__y_rebajas"/>
      <sheetName val="INGRESOS0499"/>
    </sheetNames>
    <sheetDataSet>
      <sheetData sheetId="0" refreshError="1">
        <row r="1">
          <cell r="C1" t="str">
            <v>TELECOMUNICACIONES DE GUATEMALA, S.A.</v>
          </cell>
        </row>
        <row r="2">
          <cell r="C2" t="str">
            <v>INTEGRACION DE TELEFONIA LOCAL</v>
          </cell>
        </row>
        <row r="3">
          <cell r="C3" t="str">
            <v>(CIFRAS EN  QUETZALES)</v>
          </cell>
        </row>
        <row r="5">
          <cell r="F5" t="str">
            <v>CUADRO No. 1</v>
          </cell>
          <cell r="G5" t="str">
            <v xml:space="preserve"> </v>
          </cell>
          <cell r="J5" t="str">
            <v xml:space="preserve"> </v>
          </cell>
        </row>
        <row r="7">
          <cell r="C7" t="str">
            <v>MES ABRIL</v>
          </cell>
          <cell r="E7" t="str">
            <v xml:space="preserve">% </v>
          </cell>
          <cell r="G7" t="str">
            <v>ACUMULADO ABRIL</v>
          </cell>
          <cell r="I7" t="str">
            <v xml:space="preserve">% </v>
          </cell>
          <cell r="K7" t="str">
            <v>%</v>
          </cell>
        </row>
        <row r="8">
          <cell r="C8" t="str">
            <v>REAL</v>
          </cell>
          <cell r="D8" t="str">
            <v>PTO.</v>
          </cell>
          <cell r="E8" t="str">
            <v xml:space="preserve">DE </v>
          </cell>
          <cell r="F8" t="str">
            <v>CONCEPTO</v>
          </cell>
          <cell r="G8" t="str">
            <v>REAL</v>
          </cell>
          <cell r="H8" t="str">
            <v>PTO.</v>
          </cell>
          <cell r="I8" t="str">
            <v xml:space="preserve">DE </v>
          </cell>
          <cell r="J8" t="str">
            <v>META</v>
          </cell>
          <cell r="K8" t="str">
            <v>CUMPLIM.</v>
          </cell>
        </row>
        <row r="9">
          <cell r="C9">
            <v>1999</v>
          </cell>
          <cell r="D9">
            <v>1999</v>
          </cell>
          <cell r="E9" t="str">
            <v>AVA.</v>
          </cell>
          <cell r="G9">
            <v>1999</v>
          </cell>
          <cell r="H9">
            <v>1999</v>
          </cell>
          <cell r="I9" t="str">
            <v>AVA.</v>
          </cell>
          <cell r="J9">
            <v>1999</v>
          </cell>
          <cell r="K9" t="str">
            <v>S/META</v>
          </cell>
        </row>
        <row r="12">
          <cell r="C12">
            <v>288867087</v>
          </cell>
          <cell r="D12">
            <v>218500000</v>
          </cell>
          <cell r="F12" t="str">
            <v>MINUTOS</v>
          </cell>
          <cell r="G12">
            <v>1007796625</v>
          </cell>
          <cell r="H12">
            <v>856815000</v>
          </cell>
          <cell r="J12">
            <v>2712815000</v>
          </cell>
        </row>
        <row r="13">
          <cell r="C13">
            <v>0.17485849469586681</v>
          </cell>
          <cell r="D13">
            <v>0.18181818306636155</v>
          </cell>
          <cell r="F13" t="str">
            <v>TARIFAS</v>
          </cell>
        </row>
        <row r="14">
          <cell r="C14">
            <v>50510864</v>
          </cell>
          <cell r="D14">
            <v>39727273</v>
          </cell>
          <cell r="E14">
            <v>1.2714405038573879</v>
          </cell>
          <cell r="F14" t="str">
            <v>FACTURADO</v>
          </cell>
          <cell r="G14">
            <v>161891590</v>
          </cell>
          <cell r="H14">
            <v>157447831</v>
          </cell>
          <cell r="I14">
            <v>1.0282236914397378</v>
          </cell>
          <cell r="J14">
            <v>494902376</v>
          </cell>
          <cell r="K14">
            <v>0.32711823149541719</v>
          </cell>
        </row>
        <row r="21">
          <cell r="C21">
            <v>50510864</v>
          </cell>
          <cell r="D21">
            <v>39727273</v>
          </cell>
          <cell r="E21">
            <v>1.2714405038573879</v>
          </cell>
          <cell r="F21" t="str">
            <v>SUMA</v>
          </cell>
          <cell r="G21">
            <v>161891590</v>
          </cell>
          <cell r="H21">
            <v>157447831</v>
          </cell>
          <cell r="I21">
            <v>1.0282236914397378</v>
          </cell>
          <cell r="J21">
            <v>494902376</v>
          </cell>
          <cell r="K21">
            <v>0.32711823149541719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no e até o mês"/>
      <sheetName val="mês a mês"/>
    </sheetNames>
    <sheetDataSet>
      <sheetData sheetId="0"/>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aques"/>
      <sheetName val="Orçado"/>
      <sheetName val="Realizado 2017"/>
      <sheetName val="Realizado 2016"/>
      <sheetName val="Realizado 2014"/>
      <sheetName val="Dados Operacionais"/>
      <sheetName val="Dados Operacionais Mensais"/>
      <sheetName val="Destaques Infraero por Infraero"/>
      <sheetName val="Imobilização OBU"/>
      <sheetName val="Destaques Navegação"/>
      <sheetName val="SPE'S"/>
      <sheetName val="Resultado Econômico"/>
      <sheetName val="Receitas"/>
      <sheetName val="Despesas"/>
      <sheetName val="SQL Serviço contratado"/>
      <sheetName val="Serviços Contratados"/>
      <sheetName val="MES-14"/>
      <sheetName val="MES-15 concessao"/>
      <sheetName val="RANK MES-2015 concessão"/>
      <sheetName val="Base EBITDA"/>
      <sheetName val="Resultado aeroportos"/>
      <sheetName val="indicadores Novo"/>
      <sheetName val="efetivo"/>
      <sheetName val="Memória Indicadores"/>
      <sheetName val="Caixa retenção"/>
      <sheetName val="indicadores"/>
      <sheetName val="simulação PDITA (2)"/>
      <sheetName val="CAIXA mensal"/>
      <sheetName val="PDITA_DIN II"/>
      <sheetName val="encerramento"/>
      <sheetName val="SPE'S (2)"/>
    </sheetNames>
    <sheetDataSet>
      <sheetData sheetId="0"/>
      <sheetData sheetId="1"/>
      <sheetData sheetId="2"/>
      <sheetData sheetId="3"/>
      <sheetData sheetId="4"/>
      <sheetData sheetId="5">
        <row r="6">
          <cell r="B6">
            <v>1486.8</v>
          </cell>
          <cell r="C6">
            <v>1283.6210000000001</v>
          </cell>
          <cell r="D6">
            <v>1584.4</v>
          </cell>
          <cell r="E6">
            <v>1327.1219999999998</v>
          </cell>
        </row>
        <row r="9">
          <cell r="B9">
            <v>96.3</v>
          </cell>
          <cell r="C9">
            <v>89.339252000000002</v>
          </cell>
          <cell r="D9">
            <v>104.78</v>
          </cell>
          <cell r="E9">
            <v>86.647763000000012</v>
          </cell>
        </row>
        <row r="13">
          <cell r="B13">
            <v>97.3</v>
          </cell>
          <cell r="C13">
            <v>103.150788987</v>
          </cell>
          <cell r="D13">
            <v>104.5</v>
          </cell>
          <cell r="E13">
            <v>85.090394205000024</v>
          </cell>
        </row>
      </sheetData>
      <sheetData sheetId="6"/>
      <sheetData sheetId="7"/>
      <sheetData sheetId="8"/>
      <sheetData sheetId="9"/>
      <sheetData sheetId="10"/>
      <sheetData sheetId="11">
        <row r="39">
          <cell r="B39">
            <v>-413.08</v>
          </cell>
          <cell r="C39">
            <v>82.40125935999987</v>
          </cell>
          <cell r="D39">
            <v>-37.446154439999901</v>
          </cell>
          <cell r="E39">
            <v>-110.1458822899998</v>
          </cell>
          <cell r="F39">
            <v>-640.76154223999981</v>
          </cell>
        </row>
        <row r="41">
          <cell r="B41">
            <v>-1100.58</v>
          </cell>
          <cell r="C41">
            <v>-490.51540730666676</v>
          </cell>
          <cell r="D41">
            <v>-452.76025326999991</v>
          </cell>
          <cell r="E41">
            <v>-751.65083786999969</v>
          </cell>
          <cell r="F41">
            <v>-1147.0905004199997</v>
          </cell>
        </row>
        <row r="48">
          <cell r="B48">
            <v>823.57999999999993</v>
          </cell>
          <cell r="C48">
            <v>754.61792605999995</v>
          </cell>
          <cell r="D48">
            <v>371.93177882000009</v>
          </cell>
          <cell r="E48">
            <v>1517.7605220600003</v>
          </cell>
          <cell r="F48">
            <v>-6.026231119999693</v>
          </cell>
        </row>
      </sheetData>
      <sheetData sheetId="12">
        <row r="7">
          <cell r="B7">
            <v>3471.38</v>
          </cell>
          <cell r="C7">
            <v>2927.4856899800006</v>
          </cell>
          <cell r="D7">
            <v>2780.3973685800001</v>
          </cell>
          <cell r="E7">
            <v>2946.8</v>
          </cell>
          <cell r="F7">
            <v>2449.0481639500003</v>
          </cell>
        </row>
      </sheetData>
      <sheetData sheetId="13">
        <row r="7">
          <cell r="B7">
            <v>2998.9</v>
          </cell>
          <cell r="C7">
            <v>2529.4677640200007</v>
          </cell>
          <cell r="D7">
            <v>2401.02910496</v>
          </cell>
          <cell r="E7">
            <v>3067.4</v>
          </cell>
          <cell r="F7">
            <v>2499.0668721000002</v>
          </cell>
        </row>
      </sheetData>
      <sheetData sheetId="14"/>
      <sheetData sheetId="15"/>
      <sheetData sheetId="16"/>
      <sheetData sheetId="17"/>
      <sheetData sheetId="18"/>
      <sheetData sheetId="19"/>
      <sheetData sheetId="20"/>
      <sheetData sheetId="21"/>
      <sheetData sheetId="22"/>
      <sheetData sheetId="23"/>
      <sheetData sheetId="24"/>
      <sheetData sheetId="25">
        <row r="27">
          <cell r="C27">
            <v>0.23724858701726689</v>
          </cell>
          <cell r="D27">
            <v>0.13376928888763567</v>
          </cell>
          <cell r="E27">
            <v>0.51505379464503875</v>
          </cell>
          <cell r="F27">
            <v>-2.4606421419986107E-3</v>
          </cell>
        </row>
      </sheetData>
      <sheetData sheetId="26"/>
      <sheetData sheetId="27"/>
      <sheetData sheetId="28"/>
      <sheetData sheetId="29"/>
      <sheetData sheetId="3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ria Simonetti" refreshedDate="45147.33923229167" backgroundQuery="1" createdVersion="5" refreshedVersion="6" minRefreshableVersion="3" recordCount="1866" xr:uid="{00000000-000A-0000-FFFF-FFFF00000000}">
  <cacheSource type="external" connectionId="2"/>
  <cacheFields count="21">
    <cacheField name="GRUPO" numFmtId="0">
      <sharedItems containsBlank="1" count="51">
        <s v="BENEFÍCIOS"/>
        <s v="CONCESSÃO DE ÁREAS"/>
        <s v="DEPRECIAÇÕES E AMORTIZACOES"/>
        <s v="DESPESAS FINANCEIRAS"/>
        <s v="EMBARQUE DOMÉSTICO"/>
        <s v="ENCARGOS"/>
        <s v="EXPLORAÇÃO DE SERVIÇOS"/>
        <s v="FORMAÇÃO PROFISSIONAL"/>
        <s v="INDENIZAÇÕES TRABALHISTAS"/>
        <s v="MATERIAIS DE CONSUMO"/>
        <s v="NAVEGAÇÃO AÉREA"/>
        <s v="NOVOS SERVIÇOS"/>
        <s v="OBU"/>
        <s v="OBU-APORTE"/>
        <s v="PDIN"/>
        <s v="PERDAS DIVERSAS"/>
        <s v="PERDAS IMOBILIZADO"/>
        <s v="PERMANÊNCIA"/>
        <s v="POUSO DOMÉSTICO"/>
        <s v="POUSO INTERNACIONAL"/>
        <s v="RECEITAS EVENTUAIS"/>
        <s v="RECEITAS NÃO OPERACIONAIS"/>
        <s v="REDUÇÃO AO VALOR RECUPERAVEL"/>
        <s v="SALÁRIOS"/>
        <s v="SERVIÇOS DE TERCEIROS - Despesas Gerais"/>
        <s v="SERVIÇOS DE TERCEIROS - Serv. Contratados"/>
        <s v="TRIBUTOS"/>
        <s v="TRIBUTOS - PASEP COFINS"/>
        <s v="UTILIDADES E SERVIÇOS PÚBLICOS"/>
        <m u="1"/>
        <s v="DEVEDORES DUVIDOSOS" u="1"/>
        <s v="PROVISÃO MEP" u="1"/>
        <s v="PERDAS ESTOQUES" u="1"/>
        <s v="RECEITAS FINANCEIRAS S/APLICAÇÃO FINANCEIRA" u="1"/>
        <s v="EMBARQUE INTERNACIONAL" u="1"/>
        <s v="PROVISÃO PDITA" u="1"/>
        <s v="DESPESAS NÃO OPERACIONAIS" u="1"/>
        <s v="PROVISÃO COMPENSAÇÃO TRIBUTÁRIA " u="1"/>
        <s v="BENEFICIO POS EMPREGO" u="1"/>
        <s v="CONEXÃO DOMÉSTICA" u="1"/>
        <s v="PROVISÃO PAMI" u="1"/>
        <s v="CANCELAMENTO DE RECEITAS" u="1"/>
        <s v="PROVISÃO COMPENSAÇÃO TRIBUTÁRIA" u="1"/>
        <s v="ARMAZENAGEM E CAPATAZIA" u="1"/>
        <s v="PROVISÃO DIVERSOS RESPONSAVEIS" u="1"/>
        <s v="PROVISÃO DO PAMI " u="1"/>
        <s v="CONEXÃO INTERNACIONAL" u="1"/>
        <s v="OPERAÇÕES DESCONTINUADAS" u="1"/>
        <s v="CANCELAMENTO DE DESPESAS" u="1"/>
        <s v="EQUIVALENCIA" u="1"/>
        <s v="RECEITAS FINANCEIRAS S/CONTAS A RECEBER" u="1"/>
      </sharedItems>
    </cacheField>
    <cacheField name="REC_DESP" numFmtId="0">
      <sharedItems count="2">
        <s v="DESPESAS"/>
        <s v="RECEITAS"/>
      </sharedItems>
    </cacheField>
    <cacheField name="GRUPO1" numFmtId="0">
      <sharedItems count="14">
        <s v="DESPESAS OPERACIONAIS"/>
        <s v="RECEITAS OPERACIONAIS"/>
        <s v="DEPRECIAÇÕES (BENS MÓVEIS)"/>
        <s v="RESULTADO FINANCEIRO"/>
        <s v="INDENIZAÇÕES TRABALHISTAS"/>
        <s v="OBRAS EM BENS DA UNIÃO - OBU"/>
        <s v="PROGRAMA DE DEMISSÃO VOLUNTÁRIA - PDITA"/>
        <s v="PERDAS DIVERSAS"/>
        <s v="PERDAS IMOBILIZADO"/>
        <s v="RECEITAS EVENTUAIS"/>
        <s v="RESULTADO NÃO OPERACIONAL"/>
        <s v="PROVISÃO REDUÇÃO AO VALOR RECUPERÁVEL"/>
        <s v="TRIBUTOS"/>
        <s v="TRIBUTOS - PASEP COFINS"/>
      </sharedItems>
    </cacheField>
    <cacheField name="sigla_dependencia" numFmtId="0">
      <sharedItems count="2">
        <s v="SBJR"/>
        <s v="SBMT"/>
      </sharedItems>
    </cacheField>
    <cacheField name="Dependencia" numFmtId="0">
      <sharedItems count="134">
        <s v="065 - AEROP. DE JACAREPAGUÁ (RIO DE JANEIRO)"/>
        <s v="033 - AEROP. MARTE (SÃO PAULO)"/>
        <s v="088 - EPTA - MOSSORÓ" u="1"/>
        <s v="182 - EPTA - MARABÁ" u="1"/>
        <s v="006 - AEROP. DE BOA VISTA - ATLAS BRASIL CANTANHEDE" u="1"/>
        <s v="008 - AEROP. INT. DE FLORIANÓPOLIS/HERCÍLIO LUZ" u="1"/>
        <s v="047 - AEROP. DE MARABÁ" u="1"/>
        <s v="017 - AEROP. INT. DE CAMPO GRANDE" u="1"/>
        <s v="171 - EPTA - JOINVILLE" u="1"/>
        <s v="193 - EPTA - UBERABA" u="1"/>
        <s v="162 - CENTRO DE SUPORTE TÉCNICO ADMINISTRATIVO DE BELÉM " u="1"/>
        <s v="166 - EPTA - PETROLINA" u="1"/>
        <s v="195 - EPTA - MACAÉ" u="1"/>
        <s v="184 - EPTA - SANTARÉM" u="1"/>
        <s v="025 - AEROP. INT. DE MANAUS/EDUARDO GOMES" u="1"/>
        <s v="161 - CENTRO DE SUPORTE TÉCNICO ADMINISTRATIVO DE BELO H" u="1"/>
        <s v="044 - AEROP. DE TEFÉ" u="1"/>
        <s v="149 - AEROP. DE SÃO JOSÉ DOS CAMPOS - PROF. URBANO ERNES" u="1"/>
        <s v="053 - AEROP. DE PELOTAS" u="1"/>
        <s v="004 - AEROP. INT. DE BELÉM/VAL-DE-CÃES" u="1"/>
        <s v="074 - EPTA - PRESIDENTE PRUDENTE" u="1"/>
        <s v="039 - AEROP. DE MONTES CLAROS" u="1"/>
        <s v="084 - EPTA - ITACOATIARA" u="1"/>
        <s v="177 - EPTA - GOIANIA" u="1"/>
        <s v="172 - EPTA - PARNAIBA" u="1"/>
        <s v="060 - AEROP. DE CARAJÁS" u="1"/>
        <s v="205 - AEROP. REG. DO PLANALTO SERRANO" u="1"/>
        <s v="094 - EPTA - TARAUACÁ" u="1"/>
        <s v="185 - EPTA - ALTAMIRA" u="1"/>
        <s v="050 - AEROP. DE PAULO AFONSO" u="1"/>
        <s v="181 - EPTA - CARAJÁS" u="1"/>
        <s v="117 - AEROP. DE CRICIÚMA / FORQUILHINHA" u="1"/>
        <s v="194 - EPTA - JACAREPAGUÁ - ROBERTO MARINHO" u="1"/>
        <s v="029 - AEROP. INT. DE RIO BRANCO - PLÁCIDO DE CASTRO" u="1"/>
        <s v="054 - AEROP. DE ILHÉUS" u="1"/>
        <s v="157 - CENTRO DE SUPORTE TÉCNICO ADMINISTRATIVO DE SÃO PA" u="1"/>
        <s v="051 - AEROP. INT. DE BAGÉ/CMT. GUSTAVO KRAEMER" u="1"/>
        <s v="072 - EPTA - RIBEIRÃO PRETO" u="1"/>
        <s v="022 - AEROP. SENADOR PETRÔNIO PORTELLA (TERESINA)" u="1"/>
        <s v="015 - AEROP. INT. DE SALVADOR/DEP. LUÍS EDUARDO MAGALHÃE" u="1"/>
        <s v="196 - EPTA - CAMPOS BARTOLOMEU LISANDRO" u="1"/>
        <s v="099 - EPTA - IAURETÊ" u="1"/>
        <s v="019 - AEROP. INT. DE CUIABÁ/MARECHAL RONDON" u="1"/>
        <s v="042 - AEROP. INT. DE CRUZEIRO DO SUL" u="1"/>
        <s v="038 - AEROP. DE UBERLÂNDIA" u="1"/>
        <s v="165 - EPTA - TERESINA" u="1"/>
        <s v="190 - EPTA - BELO HORIZONTE - CARLOS PRATES" u="1"/>
        <s v="034 - AEROP. DE NAVEGANTES/MINISTRO VICTOR KONDER" u="1"/>
        <s v="062 - AEROP. SANTOS DUMONT (RIO DE JANEIRO)" u="1"/>
        <s v="201 - EPTA - ILHÉUS/BAHIA - JORGE AMADO" u="1"/>
        <s v="198 - EPTA - RIO DE JANEIRO/GALEÃO ANTONIO CARLOS JOBIM" u="1"/>
        <s v="095 - EPTA - TUCURUÍ" u="1"/>
        <s v="018 - AEROP. INT. DE CORUMBÁ" u="1"/>
        <s v="012 - AEROP. DE JOINVILLE" u="1"/>
        <s v="183 - EPTA - BELÉM" u="1"/>
        <s v="016 - AEROP. SANTA MARIA (ARACAJU)" u="1"/>
        <s v="186 - EPTA - JUAZEIRO DO NORTE" u="1"/>
        <s v="063 - AEROP. BARTOLOMEU LISANDRO (CAMPOS DOS GOYTACAZES)" u="1"/>
        <s v="085 - AEROP. FRANCISCO DE ASSIS (JUIZ DE FORA)" u="1"/>
        <s v="200 - EPTA - NAVEGANTES" u="1"/>
        <s v="045 - AEROP. DE JÚLIO CÉSAR (BELÉM)" u="1"/>
        <s v="154 - AEROP. DE ZONA DA MATA" u="1"/>
        <s v="032 - AEROP. INT. DE JOÃO PESSOA/PRES. CASTRO PINTO" u="1"/>
        <s v="040 - AEROP. INT. DE SANTARÉM" u="1"/>
        <s v="037 - AEROP. DE UBERABA-MG/MÁRIO DE ALMEIDA FRANCO" u="1"/>
        <s v="041 - AEROP. DE ALTAMIRA" u="1"/>
        <s v="011 - AEROP. DE GOIÂNIA/SANTA GENOVEVA" u="1"/>
        <s v="192 - EPTA - UBERLÂNDIA" u="1"/>
        <s v="073 - EPTA -  ALTA FLORESTA" u="1"/>
        <s v="035 - AEROP. DE LONDRINA/GOVERNADOR JOSÉ RICHA" u="1"/>
        <s v="010 - AEROP. INT. DE FORTALEZA/PINTO MARTINS" u="1"/>
        <s v="043 - AEROP. INT. DE TABATINGA" u="1"/>
        <s v="086 - EPTA - BOM JESUS DA LAPA" u="1"/>
        <s v="159 - CENTRO DE SUPORTE TÉCNICO ADMINISTRATIVO DE MANAUS" u="1"/>
        <s v="091 - EPTA - POÇOS DE CALDAS" u="1"/>
        <s v="026 - AEROP. INT. DE CAMPINAS/VIRACOPOS" u="1"/>
        <s v="173 - EPTA - CRICIÚMA" u="1"/>
        <s v="052 - AEROP. INT. DE URUGUAIANA/RUBEM BERTA" u="1"/>
        <s v="046 - AEROP. DE IMPERATRIZ - PREFEITO RENATO MOREIRA" u="1"/>
        <s v="179 - EPTA - MACAPÁ" u="1"/>
        <s v="021 - AEROP. INT. DE SÃO LUÍS/MARECHAL CUNHA MACHADO" u="1"/>
        <s v="061 - AEROP. INT. DO RIO DE JANEIRO/GALEÃO-ANTONIO CARLO" u="1"/>
        <s v="036 - AEROP. DE BACACHERI (CURITIBA)" u="1"/>
        <s v="009 - AEROP. INT. DE FOZ DO IGUAÇU/CATARATAS" u="1"/>
        <s v="169 - EPTA - GUARULHOS" u="1"/>
        <s v="175 - EPTA - PELOTAS" u="1"/>
        <s v="078 - EPTA - BARRA DO GARÇAS" u="1"/>
        <s v="113 - AEROP. REGIONAL DO CARIRI (JUAZEIRO DO NORTE)" u="1"/>
        <s v="205 - AEROP. REG. DO PLANALTO SERRANO - CORREIA PINTO" u="1"/>
        <s v="030 - AEROP. DE PORTO VELHO/GOV. JORGE TEIXEIRA DE OLIVE" u="1"/>
        <s v="174 - EPTA - BAGÉ" u="1"/>
        <s v="199 - EPTA - VITÓRIA" u="1"/>
        <s v="180 - EPTA - TEFÉ" u="1"/>
        <s v="170 - EPTA - CAMPINAS" u="1"/>
        <s v="203 - EPTA - IMPERATRIZ" u="1"/>
        <s v="075 - EPTA - ITAITUBA" u="1"/>
        <s v="031 - AEROP. INT. DE MACAPÁ - ALBERTO ALCOLUMBRE" u="1"/>
        <s v="048 - AEROP. INT. DE PONTA PORÃ" u="1"/>
        <s v="156 - CENTRO DE SERVIÇO - CSAT" u="1"/>
        <s v="167 - EPTA - JOÃO PESSOA" u="1"/>
        <s v="089 - EPTA - MANICORÉ" u="1"/>
        <s v="197 - EPTA - RIO DE JANEIRO/SANTOS DUMONT" u="1"/>
        <s v="087 - EPTA - MONTE DOURADO" u="1"/>
        <s v="178 - EPTA - LONDRINA" u="1"/>
        <s v="176 - EPTA - PONTA PORÃ" u="1"/>
        <s v="058 - AEROP. INT. DE BELO HORIZONTE/TANCREDO NEVES" u="1"/>
        <s v="191 - EPTA - MONTES CLAROS" u="1"/>
        <s v="163 - CENTRO DE SUPORTE TÉCNICO ADMINSTRATIVO DE PORTO A" u="1"/>
        <s v="090 - AEROP. DE PARNAÍBA" u="1"/>
        <s v="187 - EPTA - CRUZEIRO DO SUL" u="1"/>
        <s v="189 - EPTA - BELO HORIZONTE - PAMPULHA" u="1"/>
        <s v="083 - GNA - AMAPÁ" u="1"/>
        <s v="020 - AEROP. INT. DE MACEIÓ/ZUMBI DOS PALMARES" u="1"/>
        <s v="188 - EPTA - PALMAS" u="1"/>
        <s v="005 - AEROP. DA PAMPULHA ( BELO HORIZONTE)" u="1"/>
        <s v="202 - EPTA - PAULO AFONSO" u="1"/>
        <s v="081 - EPTA - JACAREACANGA" u="1"/>
        <s v="064 - AEROP. DE MACAÉ" u="1"/>
        <s v="071 - EPTA - BAURU" u="1"/>
        <s v="013 - AEROP. INT. DE PORTO ALEGRE/SALGADO FILHO" u="1"/>
        <s v="168 - EPTA - CAMPINA GRANDE" u="1"/>
        <s v="007 - AEROP. INT. DE CURITIBA/AFONSO PENA" u="1"/>
        <s v="027 - AEROP. CARLOS PRATES (BELO HORIZONTE)" u="1"/>
        <s v="079 - EPTA - CAROLINA" u="1"/>
        <s v="158 - CENTRO DE SUPORTE TÉCNICO ADMINISTRATIVO DO RIO DE" u="1"/>
        <s v="023 - AEROP. GOIABEIRAS (VITÓRIA)" u="1"/>
        <s v="160 - CENTRO DE SUPORTE TÉCNICO ADMINISTRATIVO DE RECIFE" u="1"/>
        <s v="049 - AEROP. JOÃO SUASSUNA (CAMPINA GRANDE)" u="1"/>
        <s v="001 - SEDE - ADMINISTRAÇÃO CENTRAL" u="1"/>
        <s v="014 - AEROP. INT. DE RECIFE/GUARARAPES-GILBERTO FREYRE" u="1"/>
        <s v="056 - AEROP. DE PETROLINA" u="1"/>
        <s v="024 - AEROP. INT. DE SÃO PAULO/CONGONHAS" u="1"/>
        <s v="076 - EPTA - CONCEIÇÃO DO ARAGUAIA" u="1"/>
        <s v="152 - AEROP. DE PALMAS/TOCANTINS" u="1"/>
      </sharedItems>
    </cacheField>
    <cacheField name="Regional" numFmtId="0">
      <sharedItems count="1">
        <s v="SEDE - CENTRO CORPORATIVO"/>
      </sharedItems>
    </cacheField>
    <cacheField name="Conta" numFmtId="0">
      <sharedItems count="730">
        <s v="311030010 - AUXÍLIO CRECHE"/>
        <s v="311030021 - PAT-REFEIÇÕES PRONTAS"/>
        <s v="311030032 - ( - ) PAT - PARTIC.TRABALHADOR CUSTO"/>
        <s v="311030054 - ( - ) PAMHC - PARTIC.TRABALHADOR CUSTO"/>
        <s v="311030065 - PROG.ASSIST.ODONT-SERV.ODONTOLÓGICO"/>
        <s v="311030076 - ( - ) PAO - PARTIC.TRABALHADOR CUSTO"/>
        <s v="311030087 - PROGRAMA DE VALE-TRANSPORTE - ÔNIBUS URBANO (PVTOU"/>
        <s v="311030098 - ( - ) PVTOU - PARTIC.TRABALHADOR CUSTO"/>
        <s v="311030101 - SEGURO DE VIDA EM GRUPO"/>
        <s v="311030156 - AUXÍLIO FUNERAL"/>
        <s v="311030225 - AUXÍLIO MATERIAL ESCOLAR"/>
        <s v="311030270 - INFRAPREV"/>
        <s v="311030292 - PROGRAMA AUXÍLIO COMBUSTÍVEL"/>
        <s v="311030305 - ( - ) PROGRAMA AUXÍLIO COMBUSTÍVEL - PART. TRAB. C"/>
        <s v="311030327 - DESPESA DE MUDANÇA COM TRANSFERENCIA DE EMPREGADO "/>
        <s v="311030383 - PAMI - CONTRIBUIÇÃO PATRONAL - ATIVOS"/>
        <s v="311030394 - PAMI - PAGAMENTOS NOVO PLANO"/>
        <s v="311030407 - ( - ) PAMI - PARTIC. TRABALHADOR CUSTO - CO-PARTIC"/>
        <s v="311030532 - PAS - PROGRAMA AUXÍLIO SAÚDE"/>
        <s v="311030543 - AUXILIO TELEFONIA MOVEL CORPORATIVA"/>
        <s v="311030554 - ADICIONAL DE TELETRABALHO"/>
        <s v="311030043 - PROGR ASSIST MED HOSP COMPL"/>
        <s v="311030269 - (-) PVTOF - PARTIC.TRABALHADOR CUSTO"/>
        <s v="412010049 - COMERCIAIS-COMBUS.AERON.PARTE VARIÁVEL"/>
        <s v="412010061 - COMERCIAIS-ESTACIONAMENTO DE VEÍCULOS"/>
        <s v="412010072 - COMERCIAIS-LOCADORAS DE AUTÓMOVEIS"/>
        <s v="412010129 - ALIMENTAÇÃO - BAR/LANCHONETE"/>
        <s v="412010130 - ALIMENTAÇÃO - CAFETERIA"/>
        <s v="412010141 - ALIMENTAÇÃO - DIVERSOS ALIMENTAÇÃO"/>
        <s v="412010152 - ALIMENTAÇÃO - RESTAURANTE"/>
        <s v="412010174 - SERVIÇOS - BANCO/CAMBIO"/>
        <s v="412010196 - SERVIÇOS - DIVERSOS SERVIÇOS"/>
        <s v="412010209 - SERVIÇOS - SAÚDE E BELEZA"/>
        <s v="412010221 - SERV. AÉREOS E AUX. - DEMAIS SERV. AÉREOS E AUX."/>
        <s v="412010243 - SERV. AÉREOS E AUX. - HANGARAGEM/MANUT. EMP. AÉREA"/>
        <s v="412010265 - SERV. AÉREOS E AUX. - HANGARAGEM/MANUT. EMP. NÃO A"/>
        <s v="412010276 - SERV. AÉREOS E AUX. - SERV. AUX. - SERV. AUX. DO T"/>
        <s v="412010287 - SERV. AÉREOS E AUX. - SERV. DE TRANSPORTE AÉREO RE"/>
        <s v="412010298 - TECNOLOGIA - ANTENA"/>
        <s v="412010312 - VAREJO - DIVERSOS VAREJOS"/>
        <s v="412010323 - VAREJO - JORNAIS/REVISTAS/LIVROS"/>
        <s v="412010334 - AÇÕES PROMOCIONAIS/EVENTUAIS"/>
        <s v="412010345 - MÍDIA ESTÁTICA"/>
        <s v="412010389 - VAREJO - ÁREAS EXTERNAS"/>
        <s v="412010390 - SERVIÇOS - ÁREAS EXTERNAS"/>
        <s v="412030047 - TECNOLOGIA - DEMAIS TECNOLOGIA"/>
        <s v="413010534 - (-) SERVIÇOS - DIVERSOS SERVIÇOS"/>
        <s v="413010589 - (-) SERV. AÉREOS E AUX. - HANGARAGEM/MANUT. EMP. A"/>
        <s v="413010603 - (-) SERV. AÉREOS E AUX. - HANGARAGEM/MANUT. EMP. N"/>
        <s v="413010614 - (-) SERV. AÉREOS E AUX. - SERV. AUX. DO TRANSP. AÉ"/>
        <s v="413010636 - (-) TECNOLOGIA - ANTENA"/>
        <s v="413010669 - (-) VAREJO - DIVERSOS VAREJOS"/>
        <s v="413010670 - (-) VAREJO - JORNAIS/REVISTAS/LIVROS"/>
        <s v="413010921 - (-) VAREJO - ÁREAS EXTERNAS"/>
        <s v="413010932 - (-) SERVIÇOS - ÁREAS EXTERNAS"/>
        <s v="412010016 - COMERCIAIS-ARRENDAMENTO AGRÍCOLA"/>
        <s v="412010118 - COMERCIAIS-UTILIZ EQUIP.FACIL.SERVI"/>
        <s v="412010447 - CREDENCIAMENTO - PUBLICIDADE"/>
        <s v="413010476 - (-) ALIMENTAÇÃO - DIVERSOS ALIMENTAÇÃO"/>
        <s v="413010487 - (-) ALIMENTAÇÃO - RESTAURANTE"/>
        <s v="413010567 - (-) SERV. AÉREOS E AUX. - DEMAIS SERV. AÉREOS E AU"/>
        <s v="413010625 - (-) SERV. AÉREOS E AUX. - SERV. DE TRANSPORTE AÉRE"/>
        <s v="413010727 - (-) ESTACIONAMENTO DE VEÍCULOS"/>
        <s v="311140042 - DEPRECIAÇÃO-ATIVO IMOBILIZADO A PARTIR DE 01/05/20"/>
        <s v="311140075 - AMORTIZAÇÃO-ATIVO INTANGÍVEL"/>
        <s v="311140086 - DEPRECIAÇÃO-OBU"/>
        <s v="312010063 - JUROS"/>
        <s v="411050016 - EMBARQUE DOMÉSTICO - FATURADA"/>
        <s v="311020016 - 13º  SALÁRIO"/>
        <s v="311020027 - ABONO PECUNIÁRIO"/>
        <s v="311020050 - ENCARGOS SOBRE 13º SALÁRIO"/>
        <s v="311020061 - ENCARGOS SOBRE FÉRIAS"/>
        <s v="311020072 - FÉRIAS"/>
        <s v="311020083 - FGTS"/>
        <s v="311020094 - INSS"/>
        <s v="311020107 - SALÁRIO EDUCAÇÃO"/>
        <s v="311020118 - SEGURO DE ACIDENTE DO TRABALHO"/>
        <s v="311020141 - INDENIZAÇÃO - 40% FGTS"/>
        <s v="311020185 - LICENÇA MATERNIDADE - PRORROGAÇÃO"/>
        <s v="412050012 - ENERGIA ELÉTRICA EXPLORADA"/>
        <s v="412050023 - ÁGUA E ESGOTO EXPLORADOS"/>
        <s v="412050034 - TRATAMENTO DE LIXO EXPLORADO"/>
        <s v="413010307 - (-) ENERGIA ELÉTRICA EXPLORADA"/>
        <s v="413010318 - (-) ÁGUA E ESGOTO EXPLORADOS"/>
        <s v="413010329 - (-) TRATAMENTO DE LIXO EXPLORADO"/>
        <s v="311030112 - PFP - AQUISIÇÃO PASSAGENS"/>
        <s v="311030123 - PFP - CURSOS"/>
        <s v="311030134 - PFP - DIÁRIAS E HOSPEDAGENS"/>
        <s v="311030145 - PFP - MATERIAIS DE CONSUMO"/>
        <s v="311030189 - PFP - GRATIFICAÇÃO DE INSTRUTORIA"/>
        <s v="311030236 - PFP - LANCHES E REFEIÇÕES"/>
        <s v="311030247 - PFP - REPROGRAFIA"/>
        <s v="314030052 - EXECUÇÕES JUDICIAIS TRABALHISTAS - PERDA"/>
        <s v="311040025 - COMBUSTÍVEIS E LUBRIFICANTES"/>
        <s v="311040036 - COPA COZINHA CAMA E MESA"/>
        <s v="311040047 - EXPEDIENTE E EMBALAGENS"/>
        <s v="311040058 - FERRAMENTAS"/>
        <s v="311040069 - GÊNEROS ALIMENTÍCIOS"/>
        <s v="311040070 - LIMPEZA"/>
        <s v="311040138 - PEÇAS E ACESSÓRIOS P/VEÍCULOS"/>
        <s v="311040149 - PROD.QUÍMICO FARM.HOSPITALAR"/>
        <s v="311040150 - SINALIZAÇÃO SEGURANÇA PROTEÇÃO"/>
        <s v="311040161 - UNIFORMES E ACESSÓRIOS"/>
        <s v="311040207 - MATERIAL DE CONSUMO - FFC"/>
        <s v="311040218 - MANUTENÇÃO DE BENS - MATERIAIS DE CONSUMO"/>
        <s v="311040229 - PERIFÉRICOS PARA COMPUTADOR"/>
        <s v="311040014 - CINE FOTO VIDEO E SOM"/>
        <s v="311040230 - BENS DE NATUREZA PERMANENTE"/>
        <s v="411120019 - COM. AUX. TERMINAL DOMÉSTICA - FATURADA"/>
        <s v="411120053 - COM. AUX. TERMINAL DOMÉSTICA TAT ADR -  FATURADA"/>
        <s v="412060027 - SERVIÇOS DE TI"/>
        <s v="413010385 - (-) CURSOS E TREINAMENTOS - OPERAÇÕES"/>
        <s v="413010396 - (-) CURSOS E TREINAMENTOS - SEGURANÇA"/>
        <s v="415070018 - RECEITA CURSOS E TREINAMENTOS - OPERAÇÕES"/>
        <s v="415070029 - RECEITA CURSOS E TREINAMENTOS - SEGURANÇA"/>
        <s v="313010036 - GESTÃO DOS EMPREENDIMENTOS"/>
        <s v="313010047 - OBU - RECURSOS DE APORTE DE CAPITAL"/>
        <s v="311020152 - INCENTIVO FINANCEIRO - PDVI/PDITA"/>
        <s v="311020163 - AVISO PRÉVIO - PDVI/PDITA"/>
        <s v="311020174 - INDENIZAÇÃO - 40% FGTS - PDVI/PDITA"/>
        <s v="311020196 - INCENTIVO FINANCEIRO - DIN"/>
        <s v="311020209 - INCENTIVO FINANCEIRO EXTRA - DIN"/>
        <s v="321030017 - PERDA DE ESTOQUE"/>
        <s v="321010020 - PERDAS CAP - IMOBILIZADO"/>
        <s v="411030018 - PERMANÊNCIA DOMÉSTICA - FATURADA"/>
        <s v="411040012 - PERMANÊNCIA INTERNAC.- FATURADA"/>
        <s v="411040023 - PERMANÊNCIA INTERNAC.- A VISTA"/>
        <s v="413010045 - (-) PERMANÊNCIA DOMÉSTICA"/>
        <s v="411010010 - POUSO DOMÉSTICO - FATURADA"/>
        <s v="413010067 - (-) POUSO DOMÉSTICO"/>
        <s v="411020014 - POUSO INTERNACIONAL - FATURADA"/>
        <s v="411020025 - POUSO INTERNACIONAL - A VISTA"/>
        <s v="413010078 - (-) POUSO INTERNACIONAL"/>
        <s v="415040072 - RECUP.DESPESAS-OUTRAS RECUPERAÇÕES"/>
        <s v="415040094 - RECUP.DESPESAS-REPROGRAFIA"/>
        <s v="415040107 - RECUP.DESPESAS-TAXA OCUP-IMOV.ALUGADO"/>
        <s v="415040118 - RECUP.DESPESAS-TELEFONE/TELEX"/>
        <s v="415040163 - RECUP.DESPESAS - AR CONDICIONADO"/>
        <s v="415050021 - EVENTUAIS-MULTAS"/>
        <s v="415050032 - OUTRAS RECEITAS EVENTUAIS"/>
        <s v="422010024 - AJUSTE ENCONTRO DE CONTAS CISÃO NAV Brasil"/>
        <s v="314060032 - IMOBILIZADO PARA REDUÇÃO A VALOR RECUPERÁVEL - CON"/>
        <s v="314060054 - INTANGÍVEL PARA REDUÇÃO A VALOR RECUPERÁVEL - CONS"/>
        <s v="314060043 - (-) IMOBILIZADO PARA REDUÇÃO A VALOR RECUPERÁVEL -"/>
        <s v="314060065 - (-) INTANGÍVEL PARA REDUÇÃO A VALOR RECUPERÁVEL - "/>
        <s v="311010012 - ADICIONAL DE INSALUBRIDADE"/>
        <s v="311010023 - ADICIONAL DE PERICULOSIDADE"/>
        <s v="311010034 - ADICIONAL DE TRANSFERÊNCIA"/>
        <s v="311010045 - ADICIONAL NOTURNO"/>
        <s v="311010056 - ADICIONAL POR TEMPO DE SERVICO"/>
        <s v="311010067 - AJUDA DE CUSTO"/>
        <s v="311010078 - FUNÇÃO GRATIFICADA"/>
        <s v="311010089 - HONORÁRIOS DA DIRETORIA"/>
        <s v="311010090 - HORAS EXTRAS"/>
        <s v="311010114 - REMUNERAÇÃO GLOBAL"/>
        <s v="311010125 - SALÁRIOS"/>
        <s v="311010158 - ADICIONAL POR FORMAÇÃO ACADÊMICA"/>
        <s v="311010169 - SALÁRIO DIAS AFASTAMENTO"/>
        <s v="311070027 - ATIVIDADES SOCIAIS E RECREATIVAS"/>
        <s v="311070072 - DIÁRIAS DE VIAGEM DOMÉSTICAS"/>
        <s v="311070107 - FRETES E CARRETOS"/>
        <s v="311070129 - INDENIZAÇÕES DIVERSAS"/>
        <s v="311070209 - PASSAGENS DOMÉSTICAS"/>
        <s v="311070265 - REPROGRAFIA E SERVIÇOS GRÁFICOS EM GERAL"/>
        <s v="311070287 - SEGUROS EM GERAL"/>
        <s v="311070298 - SERV MÉDICOS HOSP E FUNERÁRIOS"/>
        <s v="311070301 - SERV TÉCNICOS ESPECIALIZADOS"/>
        <s v="311070390 - DESPESAS GERAIS - FFC"/>
        <s v="311070403 - MANUTENÇÃO DE BENS IMÓVEIS - DESPESAS GERAIS"/>
        <s v="311070436 - TAXA S/ REPASSE TAR. EMBARQUE"/>
        <s v="311070538 - MANUTENÇÃO DE BENS MÓVEIS - DESPESAS GERAIS"/>
        <s v="311070618 - GERENCIAMENTO DE RUÍDO"/>
        <s v="311070685 - MULTAS POR INFRAÇÕES"/>
        <s v="311070050 - CUSTAS E DILIGÊNCIAS"/>
        <s v="311070083 - ESTACIONAMENTO E PEDÁGIO"/>
        <s v="311070141 - LAVANDERIA"/>
        <s v="311070232 - PUBLICAÇÕES OFICIAIS"/>
        <s v="311070323 - TRANSPORTES URBANOS"/>
        <s v="311070334 - SINALIZAÇÃO SEGURANÇA E PROTEÇÃO"/>
        <s v="311070367 - CONTRATAÇÃO DE MÃO-DE-OBRA"/>
        <s v="311070594 - GERENCIAMENTO E CONFORMIDADE AMBIENTAL"/>
        <s v="311070629 - GERENCIAMENTO DA FAUNA"/>
        <s v="311070652 - GERENCIAMENTO DE RECURSOS HÍDRICOS"/>
        <s v="311070674 - MULTAS CONTRATUAIS - FORNECEDORES"/>
        <s v="311050018 - CONSERVAÇÃO E LIMPEZA"/>
        <s v="311050029 - CONTRATAÇÃO DE MÃO-DE-OBRA"/>
        <s v="311050121 - VIGILÂNCIA ARMADA E DESARMADA"/>
        <s v="311050245 - ESTAGIÁRIOS"/>
        <s v="311050256 - LOCAÇÃO DE EQUIPAMENTOS - TI"/>
        <s v="311050289 - MANUTENÇÃO SISTEMA CIVIL"/>
        <s v="311050290 - MANUTENÇÃO SISTEMA ELÉTRICO"/>
        <s v="311050303 - MANUTENÇÃO SISTEMA ELETRO-MECÂNICO"/>
        <s v="311050314 - MANUTENÇÃO SISTEMA ELETRÔNICO"/>
        <s v="311050370 - SERVIÇO DE TRANSPORTE ADMINISTRATIVO"/>
        <s v="311050381 - SERVIÇOS DE INFORMÁTICA"/>
        <s v="311050472 - GERENCIAMENTO DE RECURSOS HÍDRICOS"/>
        <s v="311050494 - SERVIÇO DE INTERMEDIAÇÃO E AGENCIAMENTO"/>
        <s v="311050132 - SERV.ASSIST.MÉDICA EMERGENCIAL"/>
        <s v="311130059 - IPVA E LICENCIAMENTO DE VEÍCULOS"/>
        <s v="311130060 - MULTAS"/>
        <s v="311130140 - OUTROS IMPOSTOS E TAXAS"/>
        <s v="311130219 - TAXA DE ILUMINAÇÃO PÚBLICA"/>
        <s v="311130082 - TX TELEC/LIC FUNC/AFER BALANÇA"/>
        <s v="311130093 - INSS - AUTÔNOMOS - PATRONAL"/>
        <s v="311130071 - PASEP"/>
        <s v="311130173 - COFINS"/>
        <s v="413020049 - (-) EMBARQUE DOMÉSTICO"/>
        <s v="413020061 - (-) PERMANÊNCIA DOMÉSTICA"/>
        <s v="413020072 - (-) PERMANÊNCIA INTERNACIONAL"/>
        <s v="413020083 - (-) POUSO DOMÉSTICO"/>
        <s v="413020094 - (-) POUSO INTERNACIONAL"/>
        <s v="413020130 - (-) COMUN. AUX. TERMINAL - DOMÉSTICA"/>
        <s v="413020254 - (-) ENERGIA ELÉTRICA EXPLORADA"/>
        <s v="413020265 - (-) ÁGUA E ESGOTO EXPLORADOS"/>
        <s v="413020276 - (-) TRATAMENTO DE LIXO EXPLORADO"/>
        <s v="413020618 - (-) CURSOS E TREINAMENTOS - OPERAÇÕES"/>
        <s v="413020629 - (-) CURSOS E TREINAMENTOS - SEGURANÇA"/>
        <s v="413020685 - (-) ALIMENTAÇÃO - BAR/LANCHONETE"/>
        <s v="413020696 - (-) ALIMENTAÇÃO - CAFETERIA"/>
        <s v="413020709 - (-) ALIMENTAÇÃO - DIVERSOS ALIMENTAÇÃO"/>
        <s v="413020710 - (-) ALIMENTAÇÃO - RESTAURANTE"/>
        <s v="413020721 - (-) MÍDIA ESTÁTICA"/>
        <s v="413020743 - (-) SERVIÇOS - BANCO/CAMBIO"/>
        <s v="413020765 - (-) SERVIÇOS - DIVERSOS SERVIÇOS"/>
        <s v="413020776 - (-) SERVIÇOS - SAÚDE E BELEZA"/>
        <s v="413020798 - (-) SERV. AÉREOS E AUX. - DEMAIS SERV. AÉREOS E AU"/>
        <s v="413020801 - (-) SERV. AÉREOS E AUX. - FORNECIMENTO COMB. LUB. "/>
        <s v="413020812 - (-) SERV. AÉREOS E AUX. - HANGARAGEM/MANUT. EMP. A"/>
        <s v="413020834 - (-) SERV. AÉREOS E AUX. - HANGARAGEM/MANUT. EMP. N"/>
        <s v="413020845 - (-) SERV. AÉREOS E AUX. - SERV. AUX. DO TRANSP. AÉ"/>
        <s v="413020856 - (-) SERV. AÉREOS E AUX. - SERV. DE TRANSPORTE AÉRE"/>
        <s v="413020867 - (-) TECNOLOGIA - ANTENA"/>
        <s v="413020878 - (-) TECNOLOGIA - DEMAIS TECNOLOGIA"/>
        <s v="413020890 - (-) VAREJO - DIVERSOS VAREJOS"/>
        <s v="413020903 - (-) VAREJO - JORNAIS/REVISTAS/LIVROS"/>
        <s v="413020914 - (-) AÇÕES PROMOCIONAIS/EVENTUAIS"/>
        <s v="413020947 - (-) ESTACIONAMENTO DE VEÍCULOS"/>
        <s v="413020958 - (-) LOCADORAS DE AUTOMÓVEIS"/>
        <s v="413020992 - RECUPERAÇÃO DE COFINS SOBRE RECEITAS"/>
        <s v="413021020 - (-) SERVIÇOS DE TI"/>
        <s v="413021042 - (-) RECUP. DESPESAS AR CONDICIONADO"/>
        <s v="413021111 - (-) VAREJO - ÁREAS EXTERNAS"/>
        <s v="413021122 - (-) SERVIÇOS - ÁREAS EXTERNAS"/>
        <s v="413030043 - (-) EMBARQUE DOMÉSTICO"/>
        <s v="413030065 - (-) PERMANÊNCIA DOMÉSTICA"/>
        <s v="413030076 - (-) PERMANÊNCIA INTERNACIONAL"/>
        <s v="413030087 - (-) POUSO DOMÉSTICO"/>
        <s v="413030098 - (-) POUSO INTERNACIONAL"/>
        <s v="413030134 - (-) COMUN. AUX. TERMINAL - DOMÉSTICA"/>
        <s v="413030258 - (-) ENERGIA ELÉTRICA EXPLORADA"/>
        <s v="413030269 - (-) ÁGUA E ESGOTO EXPLORADOS"/>
        <s v="413030270 - (-) TRATAMENTO DE LIXO EXPLORADO"/>
        <s v="413030612 - (-) CURSOS E TREINAMENTOS - OPERAÇÕES"/>
        <s v="413030623 - (-) CURSOS E TREINAMENTOS - SEGURANÇA"/>
        <s v="413030689 - (-) ALIMENTAÇÃO - BAR/LANCHONETE"/>
        <s v="413030690 - (-) ALIMENTAÇÃO - CAFETERIA"/>
        <s v="413030703 - (-) ALIMENTAÇÃO - DIVERSOS ALIMENTAÇÃO"/>
        <s v="413030714 - (-) ALIMENTAÇÃO - RESTAURANTE"/>
        <s v="413030725 - (-) MÍDIA ESTÁTICA"/>
        <s v="413030747 - (-) SERVIÇOS - BANCO/CAMBIO"/>
        <s v="413030769 - (-) SERVIÇOS - DIVERSOS SERVIÇOS"/>
        <s v="413030770 - (-) SERVIÇOS - SAÚDE E BELEZA"/>
        <s v="413030792 - (-) SERV. AÉREOS E AUX. - DEMAIS SERV. AÉREOS E AU"/>
        <s v="413030805 - (-) SERV. AÉREOS E AUX. - FORNECIMENTO COMB. LUB. "/>
        <s v="413030816 - (-) SERV. AÉREOS E AUX. - HANGARAGEM/MANUT. EMP. A"/>
        <s v="413030838 - (-) SERV. AÉREOS E AUX. - HANGARAGEM/MANUT. EMP. N"/>
        <s v="413030849 - (-) SERV. AÉREOS E AUX. - SERV. AUX. DO TRANSP. AÉ"/>
        <s v="413030850 - (-) SERV. AÉREOS E AUX. - SERV. DE TRANSPORTE AÉRE"/>
        <s v="413030861 - (-) TECNOLOGIA - ANTENA"/>
        <s v="413030872 - (-) TECNOLOGIA - DEMAIS TECNOLOGIA"/>
        <s v="413030894 - (-) VAREJO - DIVERSOS VAREJOS"/>
        <s v="413030907 - (-) VAREJO - JORNAIS/REVISTAS/LIVROS"/>
        <s v="413030918 - (-) AÇÕES PROMOCIONAIS/EVENTUAIS"/>
        <s v="413030941 - (-) ESTACIONAMENTO DE VEÍCULOS"/>
        <s v="413030952 - (-) LOCADORAS DE AUTOMÓVEIS"/>
        <s v="413030996 - RECUPERAÇÃO DE PASEP SOBRE RECEITAS"/>
        <s v="413031024 - (-) SERVIÇOS DE TI"/>
        <s v="413031046 - (-) RECUP. DESPESAS AR CONDICIONADO"/>
        <s v="413031115 - (-) VAREJO - ÁREAS EXTERNAS"/>
        <s v="413031126 - (-) SERVIÇOS - ÁREAS EXTERNAS"/>
        <s v="413020936 - (-) ARRENDAMENTO AGRÍCOLA"/>
        <s v="413020970 - (-) UTILIZ EQUIP. FACIL.SERV."/>
        <s v="413022001 - (-) CREDENCIAMENTO - PUBLICIDADE"/>
        <s v="413030930 - (-) ARRENDAMENTO AGRÍCOLA"/>
        <s v="413030974 - (-) UTILIZ EQUIP. FACIL.SERV"/>
        <s v="413032005 - (-) CREDENCIAMENTO - PUBLICIDADE"/>
        <s v="311060012 - FORN DE ÁGUA E COLETA DE ESGOTO"/>
        <s v="311060023 - ENERGIA ELÉTRICA"/>
        <s v="311060034 - MALOTES PORTES E TELEGRAMAS"/>
        <s v="311060045 - GERENCIAMENTO DE RESÍDUOS SÓLIDOS"/>
        <s v="311060056 - TELEFONIA FIXA"/>
        <s v="311060067 - TELEPROCESSAMENTO"/>
        <s v="311060078 - TELEFONIA MÓVEL"/>
        <s v="311060090 - GERENC DE SISTEMAS DE TRAT. DE ESGOTO"/>
        <s v="412040018 - ALUGUÉIS E MANUT. EQUIP. GERAIS" u="1"/>
        <s v="413010158 - (-) ALUGUÉIS E MANUT. EQUIPAMENTOS" u="1"/>
        <s v="413020163 - (-) ALUGUÉIS E MANUT. EQUIPAMENTOS" u="1"/>
        <s v="412020065 - ATENDIMENTO EXTRAORDINÁRIO À AERONAVES" u="1"/>
        <s v="311150513 - ALIMENTAÇÃO - RESTAURANTE" u="1"/>
        <s v="311150740 - LOCADORAS DE AUTOMÓVEIS" u="1"/>
        <s v="412060050 - SERVIÇOS DE MANUTENÇÃO" u="1"/>
        <s v="413010681 - (-) AÇÕES PROMOCIONAIS/EVENTUAIS" u="1"/>
        <s v="311040105 - MANUT CONS EDIF INSTALAÇÕES" u="1"/>
        <s v="314040034 - PERDAS NO RESULTADO MEP - GUARULHOS - CONSTITUIÇÃO" u="1"/>
        <s v="314040056 - PERDAS NO RESULTADO MEP - VIRACOPOS - CONSTITUIÇÃO" u="1"/>
        <s v="311130151 - CPMF" u="1"/>
        <s v="413021202 - (-) DEMAIS SERVIÇOS TECNICOS" u="1"/>
        <s v="413031206 - (-) DEMAIS SERVIÇOS TECNICOS" u="1"/>
        <s v="413010954 - (-) CONCESSÃO ÁREA TECA - EXPLORAÇÃO E OPERAÇÃO TE" u="1"/>
        <s v="413020038 - (-) COFINS INC.S/REC.-COMERCIAIS - PREÇOS ESPECÍFI" u="1"/>
        <s v="413021133 - (-) CONCESSÃO ÁREA TECA - EXPLORAÇÃO E OPERAÇÃO TE" u="1"/>
        <s v="413031137 - (-) CONCESSÃO ÁREA TECA - EXPLORAÇÃO E OPERAÇÃO TE" u="1"/>
        <s v="311130253 - COFINS SOBRE RECUP. DESP. TAN" u="1"/>
        <s v="311130275 - COFINS SOBRE RECUP. DESP. TAT" u="1"/>
        <s v="414010085 - ATUALIZAÇÃO MONETÁRIA DE OUTROS DIREITOS" u="1"/>
        <s v="314050027 - (-) INDENIZAÇÕES PDITA - REVERSÃO" u="1"/>
        <s v="311070243 - REPOSIÇÕES RESTIT.INDENIZAÇÕES" u="1"/>
        <s v="311040127 - MANUT CONS MÓVEIS UTENSÍLIOS" u="1"/>
        <s v="321010075 - PERDAS CAP - EQUIVALÊNCIA PATRIMONIAL" u="1"/>
        <s v="311070276 - REVELAÇÕES E AMPLIAÇÕES" u="1"/>
        <s v="311150831 - RECEITAS FINANCEIRAS - JUROS" u="1"/>
        <s v="412050045 - ESTACION. VEÍCULOS EXPLORADO" u="1"/>
        <s v="412050056 - TRANSPORTE DE PNAE EXPLORADO" u="1"/>
        <s v="314070025 - (-) DIVERSOS RESPONSÁVEIS - REVERSÃO" u="1"/>
        <s v="413020925 - (-) CURSOS E TREINAMENTOS - ADMINISTRAÇÃO" u="1"/>
        <s v="413030929 - (-) CURSOS E TREINAMENTOS - ADMINISTRAÇÃO" u="1"/>
        <s v="311050223 - AUDITORIA EXTERNA" u="1"/>
        <s v="411070014 - DAI - FATURADA" u="1"/>
        <s v="411090012 - DAE - FATURADA" u="1"/>
        <s v="311050405 - TRANSPORTE DE PASSAGEIROS NO PÁTIO" u="1"/>
        <s v="413010716 - (-) ARRENDAMENTO AGRÍCOLA" u="1"/>
        <s v="411060010 - EMBARQUE INTERNACIONAL - FATURADA" u="1"/>
        <s v="415040016 - RECUP.DESPESAS-ÁGUA E ESGOTO" u="1"/>
        <s v="311150375 - TECA - INTERNAÇÃO" u="1"/>
        <s v="311050030 - CONVÊNIOS SERV.COMB.INCÊNDIO E EMERGÊNCIAS AMBIENT" u="1"/>
        <s v="411130068 - COM. AUX. TERMINAL INTER. TAT ADR -  A VISTA" u="1"/>
        <s v="311150659 - TECNOLOGIA - ANTENA" u="1"/>
        <s v="311050461 - GERENCIAMENTO DA FAUNA" u="1"/>
        <s v="413010352 - (-) TECA - INTERNAÇÃO" u="1"/>
        <s v="413020583 - (-) TECA - INTERNAÇÃO" u="1"/>
        <s v="413030587 - (-) TECA - INTERNAÇÃO" u="1"/>
        <s v="415040027 - RECUP.DESPESAS-ATENDIMENTO MÉDICO" u="1"/>
        <s v="311130286 - PASEP SOBRE RECUP. DESP. TAT" u="1"/>
        <s v="311060090 - GERENCIAMENTO DE RESÍDUOS LÍQUIDOS - ESGOTO" u="1"/>
        <s v="311150579 - SERVIÇOS - TURISMO" u="1"/>
        <s v="311050449 - SERVIÇOS BANCÁRIOS CONTÍNUOS" u="1"/>
        <s v="311050369 - PROTEÇÃO À AVIAÇÃO CIVIL" u="1"/>
        <s v="311150591 - SERV. AÉREOS E AUX. - FORNECIMENTO COMB. LUB. DE A" u="1"/>
        <s v="311150626 - SERV. AÉREOS E AUX. - HANGARAGEM/MANUT. EMP. NÃO A" u="1"/>
        <s v="311150295 - RECEITA FINANCEIRA" u="1"/>
        <s v="311150580 - SERV. AÉREOS E AUX. - DEMAIS SERV. AÉREOS E AUX." u="1"/>
        <s v="413010829 - (-) RECEITAS FINANCEIRAS - JUROS" u="1"/>
        <s v="412060061 - DEMAIS SERVIÇOS TÉCNICOS" u="1"/>
        <s v="311030178 - PFP - AJUDA DE CUSTO" u="1"/>
        <s v="311140097 - DEPRECIAÇÃO DE BENS CEDIDOS EM COMODATO" u="1"/>
        <s v="311050267 - MANUTENÇÃO DE EQUIPAMENTOS - TI" u="1"/>
        <s v="311030429 - ( - ) PAMI - PARTIC. TRABALHADOR CUSTO - CO-PARTIC" u="1"/>
        <s v="415040141 - RECUP.DESPESAS-COM.AUX.NAV.AÉREA DOMESTICA" u="1"/>
        <s v="312010074 - MULTAS" u="1"/>
        <s v="311150079 - POUSO INTERNACIONAL" u="1"/>
        <s v="413010556 - (-) SERVIÇOS - TURISMO" u="1"/>
        <s v="413020787 - (-) SERVIÇOS - TURISMO" u="1"/>
        <s v="413030781 - (-) SERVIÇOS - TURISMO" u="1"/>
        <s v="314110015 - DESPESA PAMI ANTERIOR AO ACT 2017/2019 - CONSTITUI" u="1"/>
        <s v="311050416 - ADMINISTRAÇÃO DE ESTACIONAMENTOS" u="1"/>
        <s v="415070052 - RECEITA CURSOS E TREINAMENTOS - MANUTENÇÃO" u="1"/>
        <s v="314030154 - (-) REVERSÃO DA PROVISÃO DE DEPOSITOS JUDICIAIS" u="1"/>
        <s v="311130231 - PASEP SOBRE RECEITA FINANCEIRA" u="1"/>
        <s v="311150364 - TECA - CARGA NACIONAL" u="1"/>
        <s v="413010772 - (-) SERVIÇOS DE TI" u="1"/>
        <s v="311030509 - ( - ) PAMI - RECUPERAÇÃO EMPREGADOS CEDIDOS" u="1"/>
        <s v="311140053 - DEPRECIAÇÃO-BENS IMPORTADOS A PARTIR DE 01/05/2004" u="1"/>
        <s v="311150604 - SERV. AÉREOS E AUX. - HANGARAGEM/MANUT. EMP. AÉREA" u="1"/>
        <s v="415040038 - RECUP.DESPESAS-CONSERV. E LIMPEZA" u="1"/>
        <s v="311070674 - MULTAS CONTRATUAIS" u="1"/>
        <s v="321010064 - PERDAS CAP - INTANGÍVEL" u="1"/>
        <s v="311151005 - RECUP.DESPESAS-COM.AUX.NAV.AÉREA DOMÉSTICA" u="1"/>
        <s v="311150535 - SERVIÇOS - BANCO/CAMBIO" u="1"/>
        <s v="311150013 - ARMAZENAGEM/CAPATAZIA EXPORTAÇÃO" u="1"/>
        <s v="411120064 - COM. AUX. TERMINAL DOMÉSTICA TAT ADR -  A VISTA" u="1"/>
        <s v="422030011 - IRPJ DIFERIDO" u="1"/>
        <s v="422030022 - CSLL DIFERIDO" u="1"/>
        <s v="311070696 - SEGURO FIANÇA" u="1"/>
        <s v="311150693 - AÇÕES PROMOCIONAIS/EVENTUAIS" u="1"/>
        <s v="314040023 - (-) PERDAS NA REALIZAÇÃO DOS INVESTIMENTOS - REVER" u="1"/>
        <s v="411150011 - TECA - CARGA NACIONAL FATURADA" u="1"/>
        <s v="311130184 - INSS - COOPERATIVAS - PATRONAL" u="1"/>
        <s v="413010647 - (-) TECNOLOGIA - DEMAIS TECNOLOGIA" u="1"/>
        <s v="413030167 - (-) ALUGUÉIS E MANUT. DE EQUIPAMENTOS" u="1"/>
        <s v="311140019 - DEPRECIAÇÃO-ATIVO IMOBILIZADO ATÉ 30/04/2004" u="1"/>
        <s v="415040174 - RECUP.DESPESAS - COBRANÇA S/ REPASSE A TERCEIROS" u="1"/>
        <s v="311150499 - ALIMENTAÇÃO - CAFETERIA" u="1"/>
        <s v="411100011 - COM. AUX. NAV. AÉREA DOMÉSTICA - FATURADA" u="1"/>
        <s v="414010052 - REND APLICAÇÕES CURTO PRAZO" u="1"/>
        <s v="311150648 - SERV. AÉREOS E AUX. - SERV. DE TRANSPORTE AÉREO RE" u="1"/>
        <s v="413020141 - (-) COMUN. AUX. TERMINANAL-INTERNACIONAL" u="1"/>
        <s v="413030145 - (-) COMUN. AUX. TERMINAL - INTERNACIONAL" u="1"/>
        <s v="311050392 - SERVIÇOS JURÍDICOS" u="1"/>
        <s v="413010658 - (-) VAREJO - ARTIGOS IMPORTADOS" u="1"/>
        <s v="413020889 - (-) VAREJO - ARTIGOS IMPORTADOS" u="1"/>
        <s v="413030883 - (-) VAREJO - ARTIGOS IMPORTADOS" u="1"/>
        <s v="413010705 - (-) SERVIÇOS - SAÚDE E BELEZA" u="1"/>
        <s v="311070118 - HOSPEDAGENS E ESTADAS" u="1"/>
        <s v="311070254 - REPRESENTAÇÃO SOCIAL" u="1"/>
        <s v="311070210 - PERDAS DIVERSAS" u="1"/>
        <s v="415040129 - RECUPERAÇÃO DE PERDAS - LEI 9.430/96" u="1"/>
        <s v="413010341 - (-) TECA - CARGA NACIONAL" u="1"/>
        <s v="413020572 - (-) TECA - CARGA NACIONAL" u="1"/>
        <s v="413030576 - (-) TECA - CARGA NACIONAL" u="1"/>
        <s v="314024005 - (-) IR PESSOA JURIDICA INC. - REVERSÃO" u="1"/>
        <s v="412020054 - VEICULAÇÃO DE INFO DE NAVEG. AÉREA" u="1"/>
        <s v="311150488 - ALIMENTAÇÃO - BAR/LANCHONETE" u="1"/>
        <s v="311150524 - MÍDIA DIGITAL" u="1"/>
        <s v="314100022 - (-) CSLL - REVERSÃO" u="1"/>
        <s v="411030029 - PERMANÊNCIA DOMÉSTICA - A VISTA" u="1"/>
        <s v="412010414 - CREDENCIAMENTO - ALIMENTAÇÃO" u="1"/>
        <s v="311010136 - LICENÇA PRÊMIO" u="1"/>
        <s v="311010147 - REMUNERAÇÃO DE CONSELHEIROS" u="1"/>
        <s v="411160026 - TECA - INTERNAÇÃO A VISTA" u="1"/>
        <s v="311150239 - TELECOMUNICAÇÕES AERONÁUTICAS" u="1"/>
        <s v="415030012 - PARTICIP.SOCIETÁRIAS-DIVIDENDOS" u="1"/>
        <s v="411080018 - DAPE - FATURADA" u="1"/>
        <s v="312010154 - PERDAS DECORRENTES DA AVALIAÇÃO AO VALOR JUSTO" u="1"/>
        <s v="411150022 - TECA - CARGA NACIONAL A VISTA" u="1"/>
        <s v="311050278 - MANUTENÇÃO DE EQUIPAMENTOS ADMINISTRATIVOS" u="1"/>
        <s v="415010014 - RECEITAS DE CONVÊNIOS - DIVERSAS" u="1"/>
        <s v="314060098 - PERDA ESTIMADA INTANGIVEL - CONCESSÃO" u="1"/>
        <s v="311050052 - LOCAÇÃO DE IMÓVEIS E CONDOMÍNIOS" u="1"/>
        <s v="413010794 - (-) RECUP. DESPESAS AR CONDICIONADO" u="1"/>
        <s v="311150900 - CONCESSÃO ÁREA TECA - CARGA NACIONAL" u="1"/>
        <s v="311150342 - ESTACIONAMENTO DE VEÍCULOS - EXPLORADO" u="1"/>
        <s v="315010038 - RESIDUOS DE CONVERSAO" u="1"/>
        <s v="314080018 - DESPESAS COM PERDAS ESTIMADAS NO ESTOQUES" u="1"/>
        <s v="311150717 - TECNOLOGIA - DEMAIS TECNOLOGIAS" u="1"/>
        <s v="412010185 - SERVIÇOS - CENTRO DE HOSPEDAGEM" u="1"/>
        <s v="314030063 - EXECUÇÕES JUDICIAIS CÍVEIS - PERDA" u="1"/>
        <s v="311150568 - SERVIÇOS - SAÚDE E BELEZA" u="1"/>
        <s v="311050063 - LOCAÇÃO DE MÁQ. COPIADORAS E SERV. DE REPROGRAFIA" u="1"/>
        <s v="421010028 - GANHOS DE CAP - IMOBILIZADO" u="1"/>
        <s v="314010054 - DEVEDORES DUVIDOSOS - CONSTITUIÇÃO SOCIETÁRIA" u="1"/>
        <s v="314010065 - (-) DEVEDORES DUVIDOSOS - REVERSÃO SOCIETÁRIA" u="1"/>
        <s v="412010403 - CONCESSÃO ÁREA TECA - EXPLORAÇÃO E OPERAÇÃO TERMIN" u="1"/>
        <s v="314010021 - (-) DEVEDORES DUVIDOSOS - REVERSÃO" u="1"/>
        <s v="314030029 - (-) INDEN. TRABALHISTAS - REVERSÃO" u="1"/>
        <s v="413011004 - (-) CREDENCIAMENTO - VAREJO" u="1"/>
        <s v="413021188 - (-) CREDENCIAMENTO - VAREJO" u="1"/>
        <s v="413031182 - (-) CREDENCIAMENTO - VAREJO" u="1"/>
        <s v="311130048 - IPTU" u="1"/>
        <s v="314080029 - (-) DESPESAS COM PERDAS ESTIMADAS NO ESTOQUE - REV" u="1"/>
        <s v="311040241 - EQUIPAMENTOS E INSUMOS PARA O GERENCIAMENTO AMBIEN" u="1"/>
        <s v="311030372 - PAMI - CONTRIBUIÇÃO PATRONAL - APOSENTADOS" u="1"/>
        <s v="415070030 - RECEITA CURSOS E TREINAMENTOS - LOGÍSTICA DE CARGA" u="1"/>
        <s v="311050427 - ATENDIMENTO A PASSAGEIROS E BALCÃO DE INFORMAÇÕES" u="1"/>
        <s v="312010018 - BANCÁRIAS" u="1"/>
        <s v="311150886 - RECEITAS FINANCEIRAS - MULTAS" u="1"/>
        <s v="311070550 - INDENIZAÇÃO SENTENÇA CÍVEL" u="1"/>
        <s v="413011026 - (-) CREDENCIAMENTO - PUBLICIDADE" u="1"/>
        <s v="412010083 - COMERCIAIS-LOJAS FRANCAS" u="1"/>
        <s v="311050234 - CONSULTORIA" u="1"/>
        <s v="311070663 - MULTAS AMBIENTAIS" u="1"/>
        <s v="413020607 - (-) CONEXÃO INTERNACIONAL" u="1"/>
        <s v="413030601 - (-) CONEXÃO INTERNACIONAL" u="1"/>
        <s v="413020674 - (-) CURSOS E TREINAMENTOS - LOGÍSTICA DE CARGA" u="1"/>
        <s v="413030678 - (-) CURSOS E TREINAMENTOS - LOGÍSTICA DE CARGA" u="1"/>
        <s v="311050438 - MOVIMENTAÇÃO DE CARRINHOS E TRANSPORTE DE BAGAGEM" u="1"/>
        <s v="311150046 - PERMANÊNCIA DOMÉSTICA" u="1"/>
        <s v="311030349 - REEMBOLSO ALUGUÉIS - DIRETORIA" u="1"/>
        <s v="311150557 - SERVIÇOS - DIVERSOS SERVIÇOS" u="1"/>
        <s v="314030041 - (-) INDEN. CÍVEIS - REVERSÃO" u="1"/>
        <s v="413030032 - (-) PASEP INC.S/REC.-COMERCIAIS PREÇOS ESPECÍFICOS" u="1"/>
        <s v="413010169 - (-) OPER. MANUT. ADM. ESTAÇOES TERCEIROS" u="1"/>
        <s v="413020185 - (-) OPER. MANUT. ADM. ESTAÇÕES TERCEIROS" u="1"/>
        <s v="413030189 - (-) OPER. MANUT. ADM. ESTAÇÕES TERCEIROS" u="1"/>
        <s v="413010421 - (-) COM. AUX. TERMINAL INTERNACIONAL TAT APP" u="1"/>
        <s v="413020652 - (-) COM. AUX. TERMINAL INTERNACIONAL TAT APP" u="1"/>
        <s v="413030656 - (-) COM. AUX. TERMINAL INTERNACIONAL TAT APP" u="1"/>
        <s v="314090023 - (-) DESPESA DE BENEFÍCIO PÓS EMPREGO - REVERSÃO" u="1"/>
        <s v="412060049 - AGENCIAMENTO - LOGÍSTICA DE CARGA" u="1"/>
        <s v="311070389 - FEIRAS, EXPOSIÇÕES E EVENTOS" u="1"/>
        <s v="413010501 - (-) MÍDIA DIGITAL" u="1"/>
        <s v="413020732 - (-) MÍDIA DIGITAL" u="1"/>
        <s v="413030736 - (-) MÍDIA DIGITAL" u="1"/>
        <s v="415040209 - RECUP.DESPESAS-COBRANÇA RECUP. CUSTO TAT APP/ADR" u="1"/>
        <s v="413010738 - (-) LOCADORAS DE AUTOMÓVEIS" u="1"/>
        <s v="311150433 - COM. AUX. TERMINAL DOMÉSTICA TAT ADR" u="1"/>
        <s v="413010852 - (-) ATUALIZAÇÃO MONETÁRIA DE OUTROS DIREITOS" u="1"/>
        <s v="311070492 - PATROCÍNIO" u="1"/>
        <s v="311030350 - PAGAMENTOS A PESSOA FÍSICA" u="1"/>
        <s v="311070572 - PAGAMENTOS A PESSOA FÍSICA" u="1"/>
        <s v="311020049 - AVISO PRÊVIO" u="1"/>
        <s v="412010378 - CONCESSÃO DE ÁREAS COMERCIAIS MASTER" u="1"/>
        <s v="311150706 - MÍDIA ESTÁTICA" u="1"/>
        <s v="311150251 - ATENDIMENTO EXTRAORDINÁRIO A AERONAVES" u="1"/>
        <s v="413010227 - (-) EMBARQUE INTERNACIONAL" u="1"/>
        <s v="413020050 - (-) EMBARQUE INTERNACIONAL" u="1"/>
        <s v="413030054 - (-) EMBARQUE INTERNACIONAL" u="1"/>
        <s v="313010069 - (-) OBRAS EM BENS DA UNIÃO - OBU" u="1"/>
        <s v="311140031 - DEPRECIAÇÃO-BENS IMPORTADOS ATÉ 30/04/2004" u="1"/>
        <s v="412010301 - VAREJO - ARTIGOS IMPORTADOS" u="1"/>
        <s v="312010029 - ATUALIZAÇÃO MONETÁRIA DE TRIBUTOS" u="1"/>
        <s v="414010096 - VARIAÇÃO CAMBIAL OUTROS DIREITOS" u="1"/>
        <s v="314050016 - INDENIZAÇÕES PDITA" u="1"/>
        <s v="311050212 - TAXA DE ADMINISTRAÇÃO CARTÃO DE CRÉDITO" u="1"/>
        <s v="411120031 - COM. AUX. TERMINAL DOMÉSTICA TAT APP -  FATURADA" u="1"/>
        <s v="411080029 - DAPE - A VISTA" u="1"/>
        <s v="314030085 - (-) AÇÕES ADM. - EXTRAJUDICIAL - REVERSÃO" u="1"/>
        <s v="413010272 - (-) INFORMAÇÕES METEOROLÓGICAS" u="1"/>
        <s v="413020550 - (-) INFORMAÇÕES METEOROLÓGICAS" u="1"/>
        <s v="413030554 - (-) INFORMAÇÕES METEOROLÓGICAS" u="1"/>
        <s v="311150864 - ATUALIZAÇÃO MONETÁRIA DE OUTROS DIREITOS" u="1"/>
        <s v="311050347 - MOVIMENTAÇÃO DE CARGA TECA" u="1"/>
        <s v="311070583 - GERENCIAMENTO DE RESÍDUOS SÓLIDOS" u="1"/>
        <s v="414010370 - GANHO COM INVESTIMENTO" u="1"/>
        <s v="413010249 - (-) TECA - DAPE" u="1"/>
        <s v="413020527 - (-) TECA - DAPE" u="1"/>
        <s v="413030521 - (-) TECA - DAPE" u="1"/>
        <s v="311130311 - JUROS DÉBITOS PERT" u="1"/>
        <s v="311130322 - MULTA DÉBITOS PERT" u="1"/>
        <s v="314030143 - PROVISÃO DE DEPÓSITOS JUDICIAIS" u="1"/>
        <s v="311150320 - TRATAMENTO DE LIXO EXPLORADO" u="1"/>
        <s v="311150820 - TRANSPORTE DE PNAE EXPLORADO" u="1"/>
        <s v="411130024 - COM. AUX. TERMINAL INTER. - A VISTA" u="1"/>
        <s v="412010210 - SERVIÇOS - TURISMO" u="1"/>
        <s v="413020630 - (-) COM. AUX. TERMINAL DOMÉSTICO TAT APP" u="1"/>
        <s v="415040196 - RECUP.DESPESAS-ADMINISTRAÇÃO AEROPORTUÁRIA" u="1"/>
        <s v="311070505 - PUBLICIDADE DE UTILIDADE PÚBLICA" u="1"/>
        <s v="413021031 - (-) CURSOS E TREINAMENTOS - MANUTENÇÃO" u="1"/>
        <s v="413031035 - (-) CURSOS E TREINAMENTOS - MANUTENÇÃO" u="1"/>
        <s v="311150682 - VAREJO - JORNAIS/REVISTAS/LIVROS" u="1"/>
        <s v="311070049 - CONTRIBUIÇÃO E DONATIVOS" u="1"/>
        <s v="314010043 - DEVEDORES DUVIDOSOS - PERDAS" u="1"/>
        <s v="314030096 - INDEN. FISCAIS - CONSTITUIÇÃO" u="1"/>
        <s v="311140064 - DEPRECIAÇÃO-EQUIPAMENTOS DE INFORMÁTICA A PARTIR D" u="1"/>
        <s v="413010023 - (-) ARMAZENAGEM E CAPATAZIA IMPORTAÇÃO" u="1"/>
        <s v="413020027 - (-) ARMAZENAGEM E CAPATAZIA IMPORTAÇÃO" u="1"/>
        <s v="413030021 - (-) ARMAZENAGEM E CAPATAZIA IMPORTAÇÃO" u="1"/>
        <s v="413010454 - (-) ALIMENTAÇÃO - BAR/LANCHONETE" u="1"/>
        <s v="311130242 - COFINS SOBRE RECEITA FINANCEIRA" u="1"/>
        <s v="311020129 - ENCARGOS DIRETOS C/ PESSOAL REQUISITADO" u="1"/>
        <s v="411170019 - CONEXÃO DOMÉSTICA - FATURADA" u="1"/>
        <s v="416010010 - DESPESAS DIVERSAS" u="1"/>
        <s v="311060114 - (-) RECUPERAÇÃO DESPESA ENERGIA ELÉTRICA" u="1"/>
        <s v="413010885 - (-) PUBLICIDADE MASTER" u="1"/>
        <s v="413021075 - (-) PUBLICIDADE MASTER" u="1"/>
        <s v="413031079 - (-) PUBLICIDADE MASTER" u="1"/>
        <s v="314010010 - DEVEDORES DUVIDOSOS - CONSTITUIÇÃO" u="1"/>
        <s v="314030018 - INDEN. TRABALHISTAS - CONSTITUIÇÃO" u="1"/>
        <s v="311150966 - ANULAÇÃO CRÉDITOS PIS/COFINS" u="1"/>
        <s v="311030510 - ( - ) PAMI - DISPÊNDIO NOVO PLANO SOCIETÁRIO" u="1"/>
        <s v="311130264 - PASEP SOBRE RECUP. DESP. TAN" u="1"/>
        <s v="413010998 - (-) CREDENCIAMENTO - ALIMENTAÇÃO" u="1"/>
        <s v="413021177 - (-) CREDENCIAMENTO - ALIMENTAÇÃO" u="1"/>
        <s v="413031171 - (-) CREDENCIAMENTO - ALIMENTAÇÃO" u="1"/>
        <s v="311050325 - MANUTENÇÃO SISTEMA MECÂNICO" u="1"/>
        <s v="311150444 - COM. AUX. TERMINAL INTERNACIONAL TAT APP" u="1"/>
        <s v="311070516 - PUBLICIDADE INSTITUCIONAL" u="1"/>
        <s v="314110026 - (-) DESPESA PAMI ANTERIOR AO ACT 2017/2019 - REVER" u="1"/>
        <s v="311060103 - (-) RECUPERAÇÃO DESPESA ÁGUA" u="1"/>
        <s v="311150671 - VAREJO - DIVERSOS VAREJOS" u="1"/>
        <s v="413010830 - (-) REND APLICAÇÕES CURTO PRAZO" u="1"/>
        <s v="311150637 - SERV. AÉREOS E AUX. - SERV. AUX. - SERV. AUX. DO T" u="1"/>
        <s v="413010896 - (-) CONCESSÃO ÁREA TECA - CARGA NACIONAL" u="1"/>
        <s v="413021086 - (-) CONCESSÃO ÁREA TECA - CARGA NACIONAL" u="1"/>
        <s v="413031080 - (-) CONCESSÃO ÁREA TECA - CARGA NACIONAL" u="1"/>
        <s v="311050450 - GERENCIAMENTO DA FLORA E ÁREAS VERDES" u="1"/>
        <s v="413010294 - (-) ESTACIONAMENTO DE VEÍCULOS - EXPLORADO" u="1"/>
        <s v="413020243 - (-) ESTACIONAMENTO DE VEÍCULOS - EXPLORADO" u="1"/>
        <s v="413030247 - (-) ESTACIONAMENTO DE VEÍCULOS - EXPLORADO" u="1"/>
        <s v="413010512 - (-) SERVIÇOS - BANCO/CAMBIO" u="1"/>
        <s v="421010017 - GANHOS DE CAP - INVESTIMENTOS" u="1"/>
        <s v="412010254 - SERV. AÉREOS E AUX. - HANGARAGEM/MANUT. EMP. AÉREA" u="1"/>
        <s v="414010074 - VARIAÇÃO CAMBIAL - TAR. AEROPORTUÁRIAS" u="1"/>
        <s v="413010056 - (-) PERMANÊNCIA INTERNACIONAL" u="1"/>
        <s v="311070378 - SERVIÇOS BANCÁRIOS" u="1"/>
        <s v="412010436 - CREDENCIAMENTO - SERVIÇOS" u="1"/>
        <s v="311050483 - GERENCIAMENTO DA QUALIDADE DO AR E EMISSÕES ATMOSF" u="1"/>
        <s v="311070641 - GERENCIAMENTO DA QUALIDADE DO AR E EMISSÕES ATMOSF" u="1"/>
        <s v="422010013 - DOAÇÕES" u="1"/>
        <s v="311130139 - CONTRIBUIÇÃO SINDICAL" u="1"/>
        <s v="311030394 - PAMI - DESPESA NOVO PLANO" u="1"/>
        <s v="311040081 - LIVROS E PUBLICAÇÕES TÉCNICAS" u="1"/>
        <s v="312010143 - PERDA DE INVESTIMENTO" u="1"/>
        <s v="412020032 - OPER.MANUT.ADM. ESTAÇÕES TERCEIROS" u="1"/>
        <s v="314010032 - DEVEDORES DUVIDOSOS - ATUALIZAÇÃO MONETÁRIA" u="1"/>
        <s v="422040015 - PROGRAMA DE DEMISSÃO VOLUNTÁRIO - PDITA/DIN" u="1"/>
        <s v="413010409 - (-) COM. AUX. TERMINAL DOMÉSTICA TAT APP" u="1"/>
        <s v="413030634 - (-) COM. AUX. TERMINAL DOMÉSTICA TAT APP" u="1"/>
        <s v="311150808 - RECUP. DESPESAS AR CONDICIONADO" u="1"/>
        <s v="311050154 - SERV TÉCNICOS ESPECIALIZADOS" u="1"/>
        <s v="314030110 - INDEN. AMBIENTAIS - CONSTITUIÇÃO" u="1"/>
        <s v="413010523 - (-) SERVIÇOS - CENTRO DE HOSPEDAGEM" u="1"/>
        <s v="413020754 - (-) SERVIÇOS - CENTRO DE HOSPEDAGEM" u="1"/>
        <s v="413030758 - (-) SERVIÇOS - CENTRO DE HOSPEDAGEM" u="1"/>
        <s v="314030109 - (-) INDEN. FISCAIS - REVERSÃO" u="1"/>
        <s v="415070063 - RECEITA CURSOS E TREINAMENTOS - FINANÇAS" u="1"/>
        <s v="314060076 - PERDA ESTIMADA IMOBILIZADO - CONCESSÃO" u="1"/>
        <s v="311150080 - OUTRAS RECEITAS" u="1"/>
        <s v="412010163 - MÍDIA DIGITAL" u="1"/>
        <s v="312010132 - ATUALIZAÇÃO MONETÁRIA DE DEB. FISCAIS PARC. - REFI" u="1"/>
        <s v="311070447 - PROGRAMA INFRAERO SOCIOAMBIENTAL" u="1"/>
        <s v="311150842 - REND APLICAÇÕES CURTO PRAZO" u="1"/>
        <s v="321010019 - PERDAS CAP - INVESTIMENTOS" u="1"/>
        <s v="311030383 - PAMI - CONTRIBUIÇÃO PATRONAL" u="1"/>
        <s v="413010170 - (-) TELECOMUNICAÇOES AERONÁUTICAS" u="1"/>
        <s v="413020196 - (-) TELECOMUNICAÇÕES AERONÁUTICAS" u="1"/>
        <s v="413030190 - (-) TELECOMUNICAÇÕES AERONÁUTICAS" u="1"/>
        <s v="411180013 - CONEXÃO INTERNACIONAL - FATURADA" u="1"/>
        <s v="311070458 - DIÁRIAS DE VIAGEM INTERNACIONAIS" u="1"/>
        <s v="413020641 - (-) COM. AUX. TERMINAL DOMÉSTICO TAT ADR" u="1"/>
        <s v="311150502 - ALIMENTAÇÃO - DIVERSOS ALIMENTAÇÃO" u="1"/>
        <s v="415040049 - RECUP.DESPESAS-EDITAL DE LICITAÇÃO" u="1"/>
        <s v="412020043 - TELECOMUNICAÇÕES AERONÁUTICAS" u="1"/>
        <s v="413010761 - (-) ASSESSORIA E CONSULTORIA" u="1"/>
        <s v="413021019 - (-) ASSESSORIA E CONSULTORIA" u="1"/>
        <s v="413031013 - (-) ASSESSORIA E CONSULTORIA" u="1"/>
        <s v="314030121 - (-) INDEN. AMBIENTAIS - REVERSÃO" u="1"/>
        <s v="413010465 - (-) ALIMENTAÇÃO - CAFETERIA" u="1"/>
        <s v="412060016 - ASSESSORIA E CONSULTORIA" u="1"/>
        <s v="415040130 - RECUP.DESPESAS-CURSOS E TREINAMENTOS" u="1"/>
        <s v="311150400 - CURSOS E TREINAMENTOS - OPERAÇÕES" u="1"/>
        <s v="311150193 - TECA - DAPE" u="1"/>
        <s v="311050201 - LANCHES E REFEIÇÕES" u="1"/>
        <s v="311070130 - LANCHES E REFEIÇÕES" u="1"/>
        <s v="412010356 - PUBLICIDADE MASTER" u="1"/>
        <s v="311050143 - LOCAÇÃO DE SOFTWARE" u="1"/>
        <s v="311150455 - COM. AUX. TERMINAL INTERNACIONAL TAT ADR" u="1"/>
        <s v="411010021 - POUSO DOMÉSTICO - A VISTA" u="1"/>
        <s v="412020076 - INFORMAÇÕES METEOROLÓGICAS" u="1"/>
        <s v="413021166 - (-) SERVIÇOS DE MANUTENÇÃO" u="1"/>
        <s v="413031160 - (-) SERVIÇOS DE MANUTENÇÃO" u="1"/>
        <s v="414010381 - GANHOS DECORRENTES DA AVALIAÇÃO AO VALOR JUSTO" u="1"/>
        <s v="311150024 - ARMAZENAGEM/CAPATAZIA IMPORTAÇÃO" u="1"/>
        <s v="311020130 - INDENIZAÇÃO SENTENÇA TRABALHISTA" u="1"/>
        <s v="311030418 - ( - ) PAMI - PARTIC. TRABALHADOR CUSTO - MENSALIDA" u="1"/>
        <s v="311030430 - ( - ) PAMI - PARTIC. TRABALHADOR CUSTO - MENSALIDA" u="1"/>
        <s v="412010367 - CONCESSÃO ÁREA TECA - CARGA NACIONAL" u="1"/>
        <s v="414010041 - RECEITAS FINANCEIRAS-JUROS" u="1"/>
        <s v="311150068 - POUSO DOMÉSTICO" u="1"/>
        <s v="415040061 - RECUP.DESPESAS-MAT. DE CONSUMO" u="1"/>
        <s v="311150977 - CONCESSÃO DE ÁREAS TECA - EXPLORAÇÃO E OPERAÇÕES T" u="1"/>
        <s v="413020118 - (-) COMUN. AUX. NAV. AÉREA - DOMÉSTICA" u="1"/>
        <s v="413030112 - (-) COMUN. AUX. NAV. AÉREA - DOMÉSTICA" u="1"/>
        <s v="311070630 - EDUCAÇÃO AMBIENTAL" u="1"/>
        <s v="314030030 - INDEN. CÍVEIS - CONSTITUIÇÃO" u="1"/>
        <s v="311150126 - COM. AUX. TERMINAL- TAT INTERNACIONAL" u="1"/>
        <s v="314090012 - DESPESA DE BENEFÍCIO PÓS EMPREGO - CONSTITUIÇÃO" u="1"/>
        <s v="311150944 - SERVIÇOS - ÁREAS EXTERNAS" u="1"/>
        <s v="413010874 - (-) RECEITAS FINANCEIRAS - MULTAS" u="1"/>
        <s v="416010021 - APROVEITAMENTO CRÉDITOS PIS/COFINS" u="1"/>
        <s v="413010034 - (-) COMERCIAIS - PREÇOS ESPECÍFICOS" u="1"/>
        <s v="411160015 - TECA - INTERNAÇÃO FATURADA" u="1"/>
        <s v="312010085 - VARIAÇÃO CAMBIAL" u="1"/>
        <s v="411130035 - COM. AUX. TERMINAL INTER. TAT APP -  FATURADA" u="1"/>
        <s v="411130057 - COM. AUX. TERMINAL INTER. TAT ADR -  FATURADA" u="1"/>
        <s v="311060012 - FORNECIMENTO DE ÁGUA" u="1"/>
        <s v="415040050 - RECUP.DESPESAS-ENERGIA ELÉTRICA" u="1"/>
        <s v="413010807 - (-) CURSOS E TREINAMENTOS - FINANÇAS" u="1"/>
        <s v="413021053 - (-) CURSOS E TREINAMENTOS - FINANÇAS" u="1"/>
        <s v="413031057 - (-) CURSOS E TREINAMENTOS - FINANÇAS" u="1"/>
        <s v="413010818 - (-) TRANSPORTE DE PNAE EXPLORADO" u="1"/>
        <s v="413021064 - (-) TRANSPORTE DE PNAE EXPLORADO" u="1"/>
        <s v="413031068 - (-) TRANSPORTE DE PNAE EXPLORADO" u="1"/>
        <s v="314030074 -  AÇÕES ADM. - EXTRAJUDICIAL - CONSTITUIÇÃO" u="1"/>
        <s v="311070527 - PUBLICIDADE MERCADOLÓGICA" u="1"/>
        <s v="311030258 - PROGRAMA DE VALE-TRANSPORTE - ÔNIBUS FRETADO (PVTO" u="1"/>
        <s v="311150422 - COM. AUX. TERMINAL DOMÉSTICA TAT APP" u="1"/>
        <s v="313010070 - OBRAS DO PODER PÚBLICO - ANEXO III" u="1"/>
        <s v="414010223 - RECEITAS FINANCEIRAS - MULTAS" u="1"/>
        <s v="311070607 - GERENCIAMENTO DA FLORA E ÁREAS VERDES - INVENTÁRIO" u="1"/>
        <s v="413010410 - (-) COM. AUX. TERMINAL DOMÉSTICA TAT ADR" u="1"/>
        <s v="413030645 - (-) COM. AUX. TERMINAL DOMÉSTICA TAT ADR" u="1"/>
        <s v="311150546 - SERVIÇOS - CENTRO DE HOSPEDAGEM" u="1"/>
        <s v="413010976 - (-) AGENCIAMENTO - LOGÍSTICA DE CARGA" u="1"/>
        <s v="413021155 - (-) AGENCIAMENTO - LOGÍSTICA DE CARGA" u="1"/>
        <s v="413031159 - (-) AGENCIAMENTO - LOGÍSTICA DE CARGA" u="1"/>
        <s v="311030281 - PROGRAMA QUALIDADE DE VIDA" u="1"/>
        <s v="314070014 - DIVERSOS RESPONSÁVEIS - CONSTITUIÇÃO" u="1"/>
        <s v="313010014 - EDIFIC. INSTAL. PISTAS E PÁTIOS" u="1"/>
        <s v="414010063 - REND APLICACOES LONGO PRAZO" u="1"/>
        <s v="311150308 - ENERGIA ELÉTRICA EXPLORADA" u="1"/>
        <s v="413020594 - (-) CONEXÃO DOMÉSTICA" u="1"/>
        <s v="413030598 - (-) CONEXÃO DOMÉSTICA" u="1"/>
        <s v="413010181 - (-) VEICULAÇÃO DE INFO. DE NAVEG. AÉREA" u="1"/>
        <s v="413020209 - (-) VEICULAÇÃO DE INFO. DE NAVEG. AÉREA" u="1"/>
        <s v="413030203 - (-) VEICULAÇÃO DE INFO. DE NAVEG. AÉREA" u="1"/>
        <s v="311050041 - LOCAÇÃO DE BENS MÓVEIS" u="1"/>
        <s v="311070356 - LOCAÇÃO DE BENS MÓVEIS" u="1"/>
        <s v="412010425 - CREDENCIAMENTO - VAREJO" u="1"/>
        <s v="311070038 - UNIFORMES EM GERAL" u="1"/>
        <s v="415070041 - RECEITA CURSOS E TREINAMENTOS - ADMINISTRAÇÃO" u="1"/>
        <s v="311070481 - PASSAGENS INTERNACIONAIS" u="1"/>
        <s v="411050027 - EMBARQUE DOMÉSTICO - A VISTA" u="1"/>
        <s v="312010041 - IOF" u="1"/>
        <s v="413010012 - (-) ARMAZENAGEM E CAPATAZIA EXPORTAÇÃO" u="1"/>
        <s v="413020016 - (-) ARMAZENAGEM E CAPATAZIA EXPORTAÇÃO" u="1"/>
        <s v="413030010 - (-) ARMAZENAGEM E CAPATAZIA EXPORTAÇÃO" u="1"/>
        <s v="311070016 - ASSINATURA DE PERIÓDICOS" u="1"/>
        <s v="311150911 - COBRANÇA RECUP. CUSTO TAT APP/ADR" u="1"/>
        <s v="413010192 - (-) ATENDIMENTO EXTRAORDINÁRIO A AERONAVES" u="1"/>
        <s v="413020210 - (-) ATENDIMENTO EXTRAORDINÁRIO A AERONAVES" u="1"/>
        <s v="413030214 - (-) ATENDIMENTO EXTRAORDINARIO A AERONAVES" u="1"/>
        <s v="413010498 - (-) MÍDIA ESTÁTICA" u="1"/>
        <s v="413010578 - (-) SERV. AÉREOS E AUX. - FORNECIMENTO COM. LUB. D" u="1"/>
        <s v="311150057 - PERMANÊNCIA INTERNACIONAL" u="1"/>
        <s v="413010590 - (-) SERV. AÉREOS E AUX. - HANGARAGEM/MANUT. EMP. A" u="1"/>
        <s v="413020823 - (-) SERV. AÉREOS E AUX. - HANGARAGEM/MANUT. EMP. A" u="1"/>
        <s v="413030827 - (-) SERV. AÉREOS E AUX. - HANGARAGEM/MANUT. EMP. A" u="1"/>
        <s v="411070025 - DAI - A VISTA" u="1"/>
        <s v="411090023 - DAE - A VISTA" u="1"/>
        <s v="413010749 - (-) LOJAS FRANCAS" u="1"/>
        <s v="413020969 - (-) LOJAS FRANCAS" u="1"/>
        <s v="413030963 - (-) LOJAS FRANCAS" u="1"/>
        <s v="314060021 - (-) PERDAS DE OPERAÇÕES DESCONTINUADAS - REVERSÃO" u="1"/>
        <s v="312010096 - ATUALIZAÇÃO MONETÁRIA OUTRAS OBRIGAÇÕES" u="1"/>
        <s v="311150035 - COMERCIAIS - PREÇOS ESPECÍFICOS" u="1"/>
        <s v="411060021 - EMBARQUE INTERNACIONAL - A VISTA" u="1"/>
        <s v="412010027 - COMERCIAIS-ARREND.ÁREAS P/PUBLICID." u="1"/>
        <s v="413010750 - (-) UTILIZ EQUIP. FACIL. SERV" u="1"/>
        <s v="413011015 - (-) CREDENCIAMENTO - SERVIÇOS" u="1"/>
        <s v="413021199 - (-) CREDENCIAMENTO - SERVIÇOS" u="1"/>
        <s v="413031193 - (-) CREDENCIAMENTO - SERVIÇOS" u="1"/>
        <s v="311060125 - (-) RECUPERAÇÃO DESPESA RESÍDUOS SÓLIDOS" u="1"/>
        <s v="311150411 - CURSOS E TREINAMENTOS - SEGURANÇA" u="1"/>
        <s v="413010114 - (-) COMUN. AUX. TERMINAL - DOMÉSTICA" u="1"/>
        <s v="413010432 - (-) COM. AUX. TERMINAL INTERNACIONAL TAT ADR" u="1"/>
        <s v="413020663 - (-) COM. AUX. TERMINAL INTERNACIONAL TAT ADR" u="1"/>
        <s v="413030667 - (-) COM. AUX. TERMINAL INTERNACIONAL TAT ADR" u="1"/>
        <s v="311150319 - ÁGUA E ESGOTO EXPLORADOS" u="1"/>
        <s v="413021100 - (-) CONCESSÃO DE ÁREAS COMERCIAIS MASTER" u="1"/>
        <s v="413031104 - (-) CONCESSÃO DE ÁREAS COMERCIAIS MASTER" u="1"/>
      </sharedItems>
    </cacheField>
    <cacheField name="SomaDeldr_amt_1" numFmtId="0">
      <sharedItems containsSemiMixedTypes="0" containsString="0" containsNumber="1" minValue="-1545651.6" maxValue="735580.72"/>
    </cacheField>
    <cacheField name="SomaDeldr_amt_2" numFmtId="0">
      <sharedItems containsSemiMixedTypes="0" containsString="0" containsNumber="1" minValue="-1545717.27" maxValue="680000"/>
    </cacheField>
    <cacheField name="SomaDeldr_amt_3" numFmtId="0">
      <sharedItems containsSemiMixedTypes="0" containsString="0" containsNumber="1" minValue="-1692356.03" maxValue="630954.81000000006"/>
    </cacheField>
    <cacheField name="SomaDeldr_amt_4" numFmtId="0">
      <sharedItems containsSemiMixedTypes="0" containsString="0" containsNumber="1" minValue="-1707418.67" maxValue="707136.42"/>
    </cacheField>
    <cacheField name="SomaDeldr_amt_5" numFmtId="0">
      <sharedItems containsSemiMixedTypes="0" containsString="0" containsNumber="1" minValue="-1867313.67" maxValue="589367.74"/>
    </cacheField>
    <cacheField name="SomaDeldr_amt_6" numFmtId="0">
      <sharedItems containsSemiMixedTypes="0" containsString="0" containsNumber="1" minValue="-1609875.05" maxValue="1215452.06"/>
    </cacheField>
    <cacheField name="SomaDeldr_amt_7" numFmtId="0">
      <sharedItems containsSemiMixedTypes="0" containsString="0" containsNumber="1" minValue="-1523561.88" maxValue="2019394.7"/>
    </cacheField>
    <cacheField name="SomaDeldr_amt_8" numFmtId="0">
      <sharedItems containsSemiMixedTypes="0" containsString="0" containsNumber="1" minValue="-1682920.48" maxValue="1261092.68"/>
    </cacheField>
    <cacheField name="SomaDeldr_amt_9" numFmtId="0">
      <sharedItems containsSemiMixedTypes="0" containsString="0" containsNumber="1" minValue="-2162730.2599999998" maxValue="551314.6"/>
    </cacheField>
    <cacheField name="SomaDeldr_amt_10" numFmtId="0">
      <sharedItems containsSemiMixedTypes="0" containsString="0" containsNumber="1" minValue="-1541675.71" maxValue="4165322.24"/>
    </cacheField>
    <cacheField name="SomaDeldr_amt_11" numFmtId="0">
      <sharedItems containsSemiMixedTypes="0" containsString="0" containsNumber="1" minValue="-1541773.58" maxValue="2089118.97"/>
    </cacheField>
    <cacheField name="SomaDeldr_amt_12" numFmtId="0">
      <sharedItems containsSemiMixedTypes="0" containsString="0" containsNumber="1" minValue="-2597275.2200000002" maxValue="3684065.5"/>
    </cacheField>
    <cacheField name="processing_yr" numFmtId="0">
      <sharedItems containsSemiMixedTypes="0" containsString="0" containsNumber="1" containsInteger="1" minValue="2016" maxValue="2023" count="8">
        <n v="2019"/>
        <n v="2020"/>
        <n v="2021"/>
        <n v="2022"/>
        <n v="2023"/>
        <n v="2018" u="1"/>
        <n v="2016" u="1"/>
        <n v="2017" u="1"/>
      </sharedItems>
    </cacheField>
    <cacheField name="TOTAL" numFmtId="0" formula="SomaDeldr_amt_1+SomaDeldr_amt_2+SomaDeldr_amt_3+SomaDeldr_amt_4+SomaDeldr_amt_5+SomaDeldr_amt_6+SomaDeldr_amt_7+SomaDeldr_amt_8+SomaDeldr_amt_9+SomaDeldr_amt_10+SomaDeldr_amt_11+SomaDeldr_amt_12"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6">
  <r>
    <x v="0"/>
    <x v="0"/>
    <x v="0"/>
    <x v="0"/>
    <x v="0"/>
    <x v="0"/>
    <x v="0"/>
    <n v="1223.51"/>
    <n v="2566.19"/>
    <n v="2996.65"/>
    <n v="4262.8"/>
    <n v="3916.6"/>
    <n v="2183.1999999999998"/>
    <n v="2756.09"/>
    <n v="1995.64"/>
    <n v="2608.3000000000002"/>
    <n v="2508.17"/>
    <n v="1920.18"/>
    <n v="2211.6"/>
    <x v="0"/>
  </r>
  <r>
    <x v="0"/>
    <x v="0"/>
    <x v="0"/>
    <x v="0"/>
    <x v="0"/>
    <x v="0"/>
    <x v="0"/>
    <n v="1594.57"/>
    <n v="1544.24"/>
    <n v="2446.89"/>
    <n v="1404.87"/>
    <n v="1123.77"/>
    <n v="1470.92"/>
    <n v="2501.42"/>
    <n v="1245.28"/>
    <n v="1637.35"/>
    <n v="1245.28"/>
    <n v="884.13"/>
    <n v="2118.23"/>
    <x v="1"/>
  </r>
  <r>
    <x v="0"/>
    <x v="0"/>
    <x v="0"/>
    <x v="0"/>
    <x v="0"/>
    <x v="0"/>
    <x v="0"/>
    <n v="2238.67"/>
    <n v="2692.85"/>
    <n v="1662.26"/>
    <n v="702.2"/>
    <n v="2178.59"/>
    <n v="1667.07"/>
    <n v="702.2"/>
    <n v="1955.18"/>
    <n v="2239.85"/>
    <n v="544.95000000000005"/>
    <n v="197.8"/>
    <n v="0"/>
    <x v="2"/>
  </r>
  <r>
    <x v="0"/>
    <x v="0"/>
    <x v="0"/>
    <x v="0"/>
    <x v="0"/>
    <x v="0"/>
    <x v="0"/>
    <n v="0"/>
    <n v="271.39999999999998"/>
    <n v="681.12"/>
    <n v="1225.23"/>
    <n v="681.12"/>
    <n v="1497.9"/>
    <n v="1089.51"/>
    <n v="1499.23"/>
    <n v="836.51"/>
    <n v="836.51"/>
    <n v="1107.9100000000001"/>
    <n v="1072.44"/>
    <x v="3"/>
  </r>
  <r>
    <x v="0"/>
    <x v="0"/>
    <x v="0"/>
    <x v="0"/>
    <x v="0"/>
    <x v="0"/>
    <x v="0"/>
    <n v="0"/>
    <n v="819.44"/>
    <n v="409.72"/>
    <n v="0"/>
    <n v="819.44"/>
    <n v="409.72"/>
    <n v="0"/>
    <n v="0"/>
    <n v="0"/>
    <n v="0"/>
    <n v="0"/>
    <n v="0"/>
    <x v="4"/>
  </r>
  <r>
    <x v="0"/>
    <x v="0"/>
    <x v="0"/>
    <x v="0"/>
    <x v="0"/>
    <x v="0"/>
    <x v="1"/>
    <n v="117747.81"/>
    <n v="139598.89000000001"/>
    <n v="157511.01999999999"/>
    <n v="132790.51"/>
    <n v="49433.91"/>
    <n v="120111.01"/>
    <n v="116889.03"/>
    <n v="112156.67"/>
    <n v="114323.92"/>
    <n v="108960.03"/>
    <n v="110070.18"/>
    <n v="104277.52"/>
    <x v="0"/>
  </r>
  <r>
    <x v="0"/>
    <x v="0"/>
    <x v="0"/>
    <x v="0"/>
    <x v="0"/>
    <x v="0"/>
    <x v="1"/>
    <n v="106970.94"/>
    <n v="107773.24"/>
    <n v="109399.97"/>
    <n v="106343.99"/>
    <n v="103988"/>
    <n v="106475.69"/>
    <n v="106307.44"/>
    <n v="105386.3"/>
    <n v="194891.29"/>
    <n v="165857.60000000001"/>
    <n v="255035.53"/>
    <n v="106630.1"/>
    <x v="1"/>
  </r>
  <r>
    <x v="0"/>
    <x v="0"/>
    <x v="0"/>
    <x v="0"/>
    <x v="0"/>
    <x v="0"/>
    <x v="1"/>
    <n v="117181.81"/>
    <n v="120768.05"/>
    <n v="90488"/>
    <n v="112380.74"/>
    <n v="103274.48"/>
    <n v="106836.91"/>
    <n v="111188.47"/>
    <n v="103312.99"/>
    <n v="78994.990000000005"/>
    <n v="86394.8"/>
    <n v="95181.59"/>
    <n v="87728.1"/>
    <x v="2"/>
  </r>
  <r>
    <x v="0"/>
    <x v="0"/>
    <x v="0"/>
    <x v="0"/>
    <x v="0"/>
    <x v="0"/>
    <x v="1"/>
    <n v="165468.99"/>
    <n v="156280"/>
    <n v="88982.07"/>
    <n v="85003.76"/>
    <n v="84241.05"/>
    <n v="90281.06"/>
    <n v="137622.23000000001"/>
    <n v="29190.79"/>
    <n v="61487.15"/>
    <n v="87411.77"/>
    <n v="93710.11"/>
    <n v="164262.85"/>
    <x v="3"/>
  </r>
  <r>
    <x v="0"/>
    <x v="0"/>
    <x v="0"/>
    <x v="0"/>
    <x v="0"/>
    <x v="0"/>
    <x v="1"/>
    <n v="68548.990000000005"/>
    <n v="90984.52"/>
    <n v="56523.68"/>
    <n v="61280.72"/>
    <n v="70020.39"/>
    <n v="66399.710000000006"/>
    <n v="0"/>
    <n v="0"/>
    <n v="0"/>
    <n v="0"/>
    <n v="0"/>
    <n v="0"/>
    <x v="4"/>
  </r>
  <r>
    <x v="0"/>
    <x v="0"/>
    <x v="0"/>
    <x v="0"/>
    <x v="0"/>
    <x v="0"/>
    <x v="2"/>
    <n v="-14908.2"/>
    <n v="-15671.08"/>
    <n v="-16584.03"/>
    <n v="-14901.8"/>
    <n v="-13957.88"/>
    <n v="-15237.4"/>
    <n v="-15129.96"/>
    <n v="-13341.87"/>
    <n v="-13994.25"/>
    <n v="-13058.01"/>
    <n v="-14225.52"/>
    <n v="-13026.81"/>
    <x v="0"/>
  </r>
  <r>
    <x v="0"/>
    <x v="0"/>
    <x v="0"/>
    <x v="0"/>
    <x v="0"/>
    <x v="0"/>
    <x v="2"/>
    <n v="-12844.01"/>
    <n v="-12869"/>
    <n v="-13269.73"/>
    <n v="-13079.07"/>
    <n v="-13179.27"/>
    <n v="-13132.69"/>
    <n v="-15532.5"/>
    <n v="-12813.38"/>
    <n v="-13363.58"/>
    <n v="-15564.67"/>
    <n v="-51217.83"/>
    <n v="-13954.16"/>
    <x v="1"/>
  </r>
  <r>
    <x v="0"/>
    <x v="0"/>
    <x v="0"/>
    <x v="0"/>
    <x v="0"/>
    <x v="0"/>
    <x v="2"/>
    <n v="-17309.61"/>
    <n v="-11974.26"/>
    <n v="-12859.6"/>
    <n v="-12186.66"/>
    <n v="-11259.01"/>
    <n v="-11303.63"/>
    <n v="-11689.49"/>
    <n v="-20151.93"/>
    <n v="-11434.13"/>
    <n v="-11499.11"/>
    <n v="-9677.52"/>
    <n v="-9761.4"/>
    <x v="2"/>
  </r>
  <r>
    <x v="0"/>
    <x v="0"/>
    <x v="0"/>
    <x v="0"/>
    <x v="0"/>
    <x v="0"/>
    <x v="2"/>
    <n v="-9694.99"/>
    <n v="-9928.74"/>
    <n v="-9770.69"/>
    <n v="-10600.1"/>
    <n v="-9528.86"/>
    <n v="-10846"/>
    <n v="-8640.64"/>
    <n v="-8466.07"/>
    <n v="-9580.91"/>
    <n v="-8679.9500000000007"/>
    <n v="-7556.63"/>
    <n v="-7567.92"/>
    <x v="3"/>
  </r>
  <r>
    <x v="0"/>
    <x v="0"/>
    <x v="0"/>
    <x v="0"/>
    <x v="0"/>
    <x v="0"/>
    <x v="2"/>
    <n v="-8199.7900000000009"/>
    <n v="-8614.4599999999991"/>
    <n v="-6922.86"/>
    <n v="-7074.58"/>
    <n v="-8050.44"/>
    <n v="-6863.73"/>
    <n v="0"/>
    <n v="0"/>
    <n v="0"/>
    <n v="0"/>
    <n v="0"/>
    <n v="0"/>
    <x v="4"/>
  </r>
  <r>
    <x v="0"/>
    <x v="0"/>
    <x v="0"/>
    <x v="0"/>
    <x v="0"/>
    <x v="0"/>
    <x v="3"/>
    <n v="0"/>
    <n v="0"/>
    <n v="0"/>
    <n v="0"/>
    <n v="0"/>
    <n v="0"/>
    <n v="0"/>
    <n v="0"/>
    <n v="0"/>
    <n v="0"/>
    <n v="0"/>
    <n v="0"/>
    <x v="0"/>
  </r>
  <r>
    <x v="0"/>
    <x v="0"/>
    <x v="0"/>
    <x v="0"/>
    <x v="0"/>
    <x v="0"/>
    <x v="4"/>
    <n v="51112.74"/>
    <n v="30073.17"/>
    <n v="18590.39"/>
    <n v="18390.38"/>
    <n v="18950.78"/>
    <n v="9392.84"/>
    <n v="15272.64"/>
    <n v="11460.48"/>
    <n v="9361"/>
    <n v="25446.69"/>
    <n v="17336.78"/>
    <n v="27004.11"/>
    <x v="0"/>
  </r>
  <r>
    <x v="0"/>
    <x v="0"/>
    <x v="0"/>
    <x v="0"/>
    <x v="0"/>
    <x v="0"/>
    <x v="4"/>
    <n v="26125.69"/>
    <n v="0"/>
    <n v="20172.599999999999"/>
    <n v="8997.75"/>
    <n v="0"/>
    <n v="8914.0499999999993"/>
    <n v="9123.2999999999993"/>
    <n v="10274.64"/>
    <n v="8537.4"/>
    <n v="8621.1"/>
    <n v="8621.1"/>
    <n v="8704.7999999999993"/>
    <x v="1"/>
  </r>
  <r>
    <x v="0"/>
    <x v="0"/>
    <x v="0"/>
    <x v="0"/>
    <x v="0"/>
    <x v="0"/>
    <x v="4"/>
    <n v="8704.7999999999993"/>
    <n v="9458.1"/>
    <n v="9541.7999999999993"/>
    <n v="9625.5"/>
    <n v="9123.2999999999993"/>
    <n v="8453.7000000000007"/>
    <n v="8160.75"/>
    <n v="8244.4500000000007"/>
    <n v="0"/>
    <n v="8160.75"/>
    <n v="20332.2"/>
    <n v="12513.15"/>
    <x v="2"/>
  </r>
  <r>
    <x v="0"/>
    <x v="0"/>
    <x v="0"/>
    <x v="0"/>
    <x v="0"/>
    <x v="0"/>
    <x v="4"/>
    <n v="0"/>
    <n v="5984.55"/>
    <n v="6821.55"/>
    <n v="6738.05"/>
    <n v="6654.17"/>
    <n v="6612.32"/>
    <n v="6193.81"/>
    <n v="6486.76"/>
    <n v="6277.51"/>
    <n v="6361.11"/>
    <n v="6277.51"/>
    <n v="6277.51"/>
    <x v="3"/>
  </r>
  <r>
    <x v="0"/>
    <x v="0"/>
    <x v="0"/>
    <x v="0"/>
    <x v="0"/>
    <x v="0"/>
    <x v="4"/>
    <n v="6277.51"/>
    <n v="5524.2"/>
    <n v="5314.95"/>
    <n v="0"/>
    <n v="5991.14"/>
    <n v="4603.5"/>
    <n v="0"/>
    <n v="0"/>
    <n v="0"/>
    <n v="0"/>
    <n v="0"/>
    <n v="0"/>
    <x v="4"/>
  </r>
  <r>
    <x v="0"/>
    <x v="0"/>
    <x v="0"/>
    <x v="0"/>
    <x v="0"/>
    <x v="0"/>
    <x v="5"/>
    <n v="-6956.26"/>
    <n v="-4091.08"/>
    <n v="-2234.73"/>
    <n v="-2213.2800000000002"/>
    <n v="-2466.29"/>
    <n v="-1040.22"/>
    <n v="-1984.11"/>
    <n v="-1561.21"/>
    <n v="-1118.6500000000001"/>
    <n v="-3507.59"/>
    <n v="-2421.1799999999998"/>
    <n v="-3620.49"/>
    <x v="0"/>
  </r>
  <r>
    <x v="0"/>
    <x v="0"/>
    <x v="0"/>
    <x v="0"/>
    <x v="0"/>
    <x v="0"/>
    <x v="5"/>
    <n v="-2473.34"/>
    <n v="0"/>
    <n v="-502.34"/>
    <n v="0"/>
    <n v="-526.5"/>
    <n v="0"/>
    <n v="0"/>
    <n v="0"/>
    <n v="0"/>
    <n v="0"/>
    <n v="0"/>
    <n v="0"/>
    <x v="1"/>
  </r>
  <r>
    <x v="0"/>
    <x v="0"/>
    <x v="0"/>
    <x v="0"/>
    <x v="0"/>
    <x v="0"/>
    <x v="6"/>
    <n v="17609.439999999999"/>
    <n v="14201.74"/>
    <n v="13289.65"/>
    <n v="15009.72"/>
    <n v="14731.4"/>
    <n v="377.67"/>
    <n v="15407.77"/>
    <n v="12986.2"/>
    <n v="16292.5"/>
    <n v="17311.599999999999"/>
    <n v="14799.1"/>
    <n v="14254.2"/>
    <x v="0"/>
  </r>
  <r>
    <x v="0"/>
    <x v="0"/>
    <x v="0"/>
    <x v="0"/>
    <x v="0"/>
    <x v="0"/>
    <x v="6"/>
    <n v="14047.7"/>
    <n v="11664"/>
    <n v="11691.5"/>
    <n v="12630.7"/>
    <n v="7699.5"/>
    <n v="0"/>
    <n v="3685.26"/>
    <n v="3769.76"/>
    <n v="3080.15"/>
    <n v="16847.599999999999"/>
    <n v="24133.119999999999"/>
    <n v="-325.57"/>
    <x v="1"/>
  </r>
  <r>
    <x v="0"/>
    <x v="0"/>
    <x v="0"/>
    <x v="0"/>
    <x v="0"/>
    <x v="0"/>
    <x v="6"/>
    <n v="2469.71"/>
    <n v="4885.8500000000004"/>
    <n v="-1429.57"/>
    <n v="-465.02"/>
    <n v="1408.92"/>
    <n v="1549.82"/>
    <n v="7706.65"/>
    <n v="15671.2"/>
    <n v="1984.18"/>
    <n v="1795.72"/>
    <n v="3801.07"/>
    <n v="6549.83"/>
    <x v="2"/>
  </r>
  <r>
    <x v="0"/>
    <x v="0"/>
    <x v="0"/>
    <x v="0"/>
    <x v="0"/>
    <x v="0"/>
    <x v="6"/>
    <n v="5409.54"/>
    <n v="-793.77"/>
    <n v="2586.34"/>
    <n v="570.12"/>
    <n v="1629.59"/>
    <n v="2168.9499999999998"/>
    <n v="-247.04"/>
    <n v="975.97"/>
    <n v="715"/>
    <n v="458.74"/>
    <n v="916"/>
    <n v="795.74"/>
    <x v="3"/>
  </r>
  <r>
    <x v="0"/>
    <x v="0"/>
    <x v="0"/>
    <x v="0"/>
    <x v="0"/>
    <x v="0"/>
    <x v="6"/>
    <n v="819.36"/>
    <n v="773.85"/>
    <n v="650.41999999999996"/>
    <n v="870.19"/>
    <n v="1391.1"/>
    <n v="912.51"/>
    <n v="0"/>
    <n v="0"/>
    <n v="0"/>
    <n v="0"/>
    <n v="0"/>
    <n v="0"/>
    <x v="4"/>
  </r>
  <r>
    <x v="0"/>
    <x v="0"/>
    <x v="0"/>
    <x v="0"/>
    <x v="0"/>
    <x v="0"/>
    <x v="7"/>
    <n v="-2472.81"/>
    <n v="-2291.91"/>
    <n v="-2594.2800000000002"/>
    <n v="-2022.85"/>
    <n v="-2032.16"/>
    <n v="-1999.84"/>
    <n v="-2262.36"/>
    <n v="-2109.9899999999998"/>
    <n v="-1787.01"/>
    <n v="-1985.52"/>
    <n v="-3229.07"/>
    <n v="-2403.42"/>
    <x v="0"/>
  </r>
  <r>
    <x v="0"/>
    <x v="0"/>
    <x v="0"/>
    <x v="0"/>
    <x v="0"/>
    <x v="0"/>
    <x v="7"/>
    <n v="-1900.62"/>
    <n v="-1769.35"/>
    <n v="-883.25"/>
    <n v="-1616.72"/>
    <n v="-1635.54"/>
    <n v="-896.12"/>
    <n v="-230.9"/>
    <n v="-191.92"/>
    <n v="-145.08000000000001"/>
    <n v="-101.06"/>
    <n v="0"/>
    <n v="0"/>
    <x v="1"/>
  </r>
  <r>
    <x v="0"/>
    <x v="0"/>
    <x v="0"/>
    <x v="0"/>
    <x v="0"/>
    <x v="0"/>
    <x v="8"/>
    <n v="2481.39"/>
    <n v="2393.0100000000002"/>
    <n v="2408.04"/>
    <n v="2214.6"/>
    <n v="2206.1"/>
    <n v="2144.15"/>
    <n v="2107.59"/>
    <n v="2157.98"/>
    <n v="2101.0100000000002"/>
    <n v="2063.04"/>
    <n v="1941.53"/>
    <n v="1991.08"/>
    <x v="0"/>
  </r>
  <r>
    <x v="0"/>
    <x v="0"/>
    <x v="0"/>
    <x v="0"/>
    <x v="0"/>
    <x v="0"/>
    <x v="8"/>
    <n v="2014.71"/>
    <n v="2014.71"/>
    <n v="2057.9499999999998"/>
    <n v="1943.14"/>
    <n v="2007.77"/>
    <n v="2007.77"/>
    <n v="1942.36"/>
    <n v="1907.41"/>
    <n v="2058.4899999999998"/>
    <n v="2039.18"/>
    <n v="0"/>
    <n v="0"/>
    <x v="1"/>
  </r>
  <r>
    <x v="0"/>
    <x v="0"/>
    <x v="0"/>
    <x v="0"/>
    <x v="0"/>
    <x v="0"/>
    <x v="8"/>
    <n v="0"/>
    <n v="0"/>
    <n v="0"/>
    <n v="0"/>
    <n v="0"/>
    <n v="-216.92"/>
    <n v="0"/>
    <n v="0"/>
    <n v="0"/>
    <n v="0"/>
    <n v="0"/>
    <n v="0"/>
    <x v="4"/>
  </r>
  <r>
    <x v="0"/>
    <x v="0"/>
    <x v="0"/>
    <x v="0"/>
    <x v="0"/>
    <x v="0"/>
    <x v="9"/>
    <n v="0"/>
    <n v="0"/>
    <n v="0"/>
    <n v="0"/>
    <n v="14761.91"/>
    <n v="-2357.2600000000002"/>
    <n v="0"/>
    <n v="0"/>
    <n v="6012.38"/>
    <n v="0"/>
    <n v="8212.51"/>
    <n v="0"/>
    <x v="0"/>
  </r>
  <r>
    <x v="0"/>
    <x v="0"/>
    <x v="0"/>
    <x v="0"/>
    <x v="0"/>
    <x v="0"/>
    <x v="9"/>
    <n v="0"/>
    <n v="0"/>
    <n v="0"/>
    <n v="0"/>
    <n v="0"/>
    <n v="0"/>
    <n v="0"/>
    <n v="3229.09"/>
    <n v="0"/>
    <n v="0"/>
    <n v="0"/>
    <n v="1718.24"/>
    <x v="1"/>
  </r>
  <r>
    <x v="0"/>
    <x v="0"/>
    <x v="0"/>
    <x v="0"/>
    <x v="0"/>
    <x v="0"/>
    <x v="9"/>
    <n v="8465.7199999999993"/>
    <n v="15636.96"/>
    <n v="3356.55"/>
    <n v="19453.54"/>
    <n v="1949.64"/>
    <n v="0"/>
    <n v="0"/>
    <n v="0"/>
    <n v="0"/>
    <n v="8928.43"/>
    <n v="-1339.26"/>
    <n v="0"/>
    <x v="2"/>
  </r>
  <r>
    <x v="0"/>
    <x v="0"/>
    <x v="0"/>
    <x v="0"/>
    <x v="0"/>
    <x v="0"/>
    <x v="9"/>
    <n v="7440.69"/>
    <n v="0"/>
    <n v="0"/>
    <n v="0"/>
    <n v="2880.07"/>
    <n v="4906.67"/>
    <n v="-348"/>
    <n v="0"/>
    <n v="0"/>
    <n v="0"/>
    <n v="3400"/>
    <n v="-510"/>
    <x v="3"/>
  </r>
  <r>
    <x v="0"/>
    <x v="0"/>
    <x v="0"/>
    <x v="0"/>
    <x v="0"/>
    <x v="0"/>
    <x v="9"/>
    <n v="0"/>
    <n v="8928.42"/>
    <n v="-714.27"/>
    <n v="0"/>
    <n v="0"/>
    <n v="0"/>
    <n v="0"/>
    <n v="0"/>
    <n v="0"/>
    <n v="0"/>
    <n v="0"/>
    <n v="0"/>
    <x v="4"/>
  </r>
  <r>
    <x v="0"/>
    <x v="0"/>
    <x v="0"/>
    <x v="0"/>
    <x v="0"/>
    <x v="0"/>
    <x v="10"/>
    <n v="0"/>
    <n v="0"/>
    <n v="0"/>
    <n v="172.59"/>
    <n v="0"/>
    <n v="0"/>
    <n v="0"/>
    <n v="0"/>
    <n v="0"/>
    <n v="0"/>
    <n v="0"/>
    <n v="0"/>
    <x v="2"/>
  </r>
  <r>
    <x v="0"/>
    <x v="0"/>
    <x v="0"/>
    <x v="0"/>
    <x v="0"/>
    <x v="0"/>
    <x v="11"/>
    <n v="69831.5"/>
    <n v="67726.48"/>
    <n v="67520.69"/>
    <n v="63365.81"/>
    <n v="63417.1"/>
    <n v="65253.13"/>
    <n v="59913.71"/>
    <n v="58096.72"/>
    <n v="55482.06"/>
    <n v="56137.78"/>
    <n v="53603.85"/>
    <n v="38636.46"/>
    <x v="0"/>
  </r>
  <r>
    <x v="0"/>
    <x v="0"/>
    <x v="0"/>
    <x v="0"/>
    <x v="0"/>
    <x v="0"/>
    <x v="11"/>
    <n v="57120.99"/>
    <n v="56469.96"/>
    <n v="56412.21"/>
    <n v="52815.47"/>
    <n v="56623.5"/>
    <n v="56771.92"/>
    <n v="52778.07"/>
    <n v="52609.08"/>
    <n v="56871.68"/>
    <n v="54839.22"/>
    <n v="53245.24"/>
    <n v="102922.38"/>
    <x v="1"/>
  </r>
  <r>
    <x v="0"/>
    <x v="0"/>
    <x v="0"/>
    <x v="0"/>
    <x v="0"/>
    <x v="0"/>
    <x v="11"/>
    <n v="50393.82"/>
    <n v="48339.78"/>
    <n v="47079.88"/>
    <n v="45783.62"/>
    <n v="46226.71"/>
    <n v="52343.8"/>
    <n v="50421.19"/>
    <n v="47193.37"/>
    <n v="40690.36"/>
    <n v="37165.97"/>
    <n v="39313.730000000003"/>
    <n v="74225.73"/>
    <x v="2"/>
  </r>
  <r>
    <x v="0"/>
    <x v="0"/>
    <x v="0"/>
    <x v="0"/>
    <x v="0"/>
    <x v="0"/>
    <x v="11"/>
    <n v="41549.99"/>
    <n v="39325.21"/>
    <n v="37469.360000000001"/>
    <n v="37998.410000000003"/>
    <n v="37632.239999999998"/>
    <n v="33302.1"/>
    <n v="35548.81"/>
    <n v="33590.449999999997"/>
    <n v="33625.300000000003"/>
    <n v="34094.239999999998"/>
    <n v="34565.82"/>
    <n v="62826.83"/>
    <x v="3"/>
  </r>
  <r>
    <x v="0"/>
    <x v="0"/>
    <x v="0"/>
    <x v="0"/>
    <x v="0"/>
    <x v="0"/>
    <x v="11"/>
    <n v="34556.69"/>
    <n v="33071.050000000003"/>
    <n v="34225.72"/>
    <n v="33015.39"/>
    <n v="31658.41"/>
    <n v="31811.08"/>
    <n v="0"/>
    <n v="0"/>
    <n v="0"/>
    <n v="0"/>
    <n v="0"/>
    <n v="0"/>
    <x v="4"/>
  </r>
  <r>
    <x v="0"/>
    <x v="0"/>
    <x v="0"/>
    <x v="0"/>
    <x v="0"/>
    <x v="0"/>
    <x v="12"/>
    <n v="0"/>
    <n v="-253.57"/>
    <n v="-239.48"/>
    <n v="0"/>
    <n v="89211.91"/>
    <n v="17847.599999999999"/>
    <n v="17450.82"/>
    <n v="16336.35"/>
    <n v="17456.25"/>
    <n v="14928.66"/>
    <n v="1636.23"/>
    <n v="32357.3"/>
    <x v="0"/>
  </r>
  <r>
    <x v="0"/>
    <x v="0"/>
    <x v="0"/>
    <x v="0"/>
    <x v="0"/>
    <x v="0"/>
    <x v="12"/>
    <n v="16783.04"/>
    <n v="16496.48"/>
    <n v="16220.36"/>
    <n v="13793.98"/>
    <n v="16786.68"/>
    <n v="13138.65"/>
    <n v="9526.82"/>
    <n v="0"/>
    <n v="21164.27"/>
    <n v="10318.120000000001"/>
    <n v="21307.95"/>
    <n v="13982.6"/>
    <x v="1"/>
  </r>
  <r>
    <x v="0"/>
    <x v="0"/>
    <x v="0"/>
    <x v="0"/>
    <x v="0"/>
    <x v="0"/>
    <x v="12"/>
    <n v="13318.96"/>
    <n v="13387.27"/>
    <n v="12971.89"/>
    <n v="13865.14"/>
    <n v="15405.36"/>
    <n v="13973.52"/>
    <n v="13799.79"/>
    <n v="13680.75"/>
    <n v="7231.7"/>
    <n v="13394.14"/>
    <n v="19458.84"/>
    <n v="9073.08"/>
    <x v="2"/>
  </r>
  <r>
    <x v="0"/>
    <x v="0"/>
    <x v="0"/>
    <x v="0"/>
    <x v="0"/>
    <x v="0"/>
    <x v="12"/>
    <n v="13064.14"/>
    <n v="13431.47"/>
    <n v="14245.17"/>
    <n v="15146.08"/>
    <n v="14639.28"/>
    <n v="14731.65"/>
    <n v="-548.39"/>
    <n v="43064.46"/>
    <n v="12353.49"/>
    <n v="24906.86"/>
    <n v="11820.93"/>
    <n v="-491.75"/>
    <x v="3"/>
  </r>
  <r>
    <x v="0"/>
    <x v="0"/>
    <x v="0"/>
    <x v="0"/>
    <x v="0"/>
    <x v="0"/>
    <x v="12"/>
    <n v="21293.99"/>
    <n v="-143.35"/>
    <n v="11681.18"/>
    <n v="10117.81"/>
    <n v="12162.85"/>
    <n v="10472.959999999999"/>
    <n v="0"/>
    <n v="0"/>
    <n v="0"/>
    <n v="0"/>
    <n v="0"/>
    <n v="0"/>
    <x v="4"/>
  </r>
  <r>
    <x v="0"/>
    <x v="0"/>
    <x v="0"/>
    <x v="0"/>
    <x v="0"/>
    <x v="0"/>
    <x v="13"/>
    <n v="-716.17"/>
    <n v="-739.88"/>
    <n v="-771.99"/>
    <n v="-747.52"/>
    <n v="-679.03"/>
    <n v="-857.95"/>
    <n v="-1214.02"/>
    <n v="-665.95"/>
    <n v="-1032.68"/>
    <n v="-627.69000000000005"/>
    <n v="-802.13"/>
    <n v="-635.05999999999995"/>
    <x v="0"/>
  </r>
  <r>
    <x v="0"/>
    <x v="0"/>
    <x v="0"/>
    <x v="0"/>
    <x v="0"/>
    <x v="0"/>
    <x v="13"/>
    <n v="-637.79"/>
    <n v="-659.36"/>
    <n v="-974.99"/>
    <n v="-561.78"/>
    <n v="-676.06"/>
    <n v="-523.54999999999995"/>
    <n v="-862.82"/>
    <n v="-395.5"/>
    <n v="-517.4"/>
    <n v="-779.03"/>
    <n v="-10692.2"/>
    <n v="0"/>
    <x v="1"/>
  </r>
  <r>
    <x v="0"/>
    <x v="0"/>
    <x v="0"/>
    <x v="0"/>
    <x v="0"/>
    <x v="0"/>
    <x v="14"/>
    <n v="0"/>
    <n v="0"/>
    <n v="0"/>
    <n v="0"/>
    <n v="0"/>
    <n v="0"/>
    <n v="0"/>
    <n v="0"/>
    <n v="0"/>
    <n v="50341.97"/>
    <n v="0"/>
    <n v="0"/>
    <x v="0"/>
  </r>
  <r>
    <x v="0"/>
    <x v="0"/>
    <x v="0"/>
    <x v="0"/>
    <x v="0"/>
    <x v="0"/>
    <x v="14"/>
    <n v="0"/>
    <n v="0"/>
    <n v="0"/>
    <n v="0"/>
    <n v="0"/>
    <n v="0"/>
    <n v="0"/>
    <n v="0"/>
    <n v="35578.1"/>
    <n v="40643.4"/>
    <n v="0"/>
    <n v="0"/>
    <x v="1"/>
  </r>
  <r>
    <x v="0"/>
    <x v="0"/>
    <x v="0"/>
    <x v="0"/>
    <x v="0"/>
    <x v="0"/>
    <x v="14"/>
    <n v="0"/>
    <n v="5329.45"/>
    <n v="0"/>
    <n v="0"/>
    <n v="0"/>
    <n v="0"/>
    <n v="0"/>
    <n v="0"/>
    <n v="0"/>
    <n v="0"/>
    <n v="0"/>
    <n v="0"/>
    <x v="2"/>
  </r>
  <r>
    <x v="0"/>
    <x v="0"/>
    <x v="0"/>
    <x v="0"/>
    <x v="0"/>
    <x v="0"/>
    <x v="15"/>
    <n v="102217.09"/>
    <n v="102593.61"/>
    <n v="101921.05"/>
    <n v="98254.54"/>
    <n v="93112.81"/>
    <n v="92324.61"/>
    <n v="90885.98"/>
    <n v="89315.66"/>
    <n v="88135.92"/>
    <n v="82447.08"/>
    <n v="81832.87"/>
    <n v="80366.58"/>
    <x v="0"/>
  </r>
  <r>
    <x v="0"/>
    <x v="0"/>
    <x v="0"/>
    <x v="0"/>
    <x v="0"/>
    <x v="0"/>
    <x v="15"/>
    <n v="79490.17"/>
    <n v="77295.960000000006"/>
    <n v="0"/>
    <n v="0"/>
    <n v="0"/>
    <n v="0"/>
    <n v="0"/>
    <n v="0"/>
    <n v="0"/>
    <n v="0"/>
    <n v="0"/>
    <n v="0"/>
    <x v="1"/>
  </r>
  <r>
    <x v="0"/>
    <x v="0"/>
    <x v="0"/>
    <x v="0"/>
    <x v="0"/>
    <x v="0"/>
    <x v="16"/>
    <n v="0"/>
    <n v="0"/>
    <n v="0"/>
    <n v="0"/>
    <n v="0"/>
    <n v="0"/>
    <n v="0"/>
    <n v="0"/>
    <n v="0"/>
    <n v="0"/>
    <n v="2062.81"/>
    <n v="0"/>
    <x v="1"/>
  </r>
  <r>
    <x v="0"/>
    <x v="0"/>
    <x v="0"/>
    <x v="0"/>
    <x v="0"/>
    <x v="0"/>
    <x v="16"/>
    <n v="0"/>
    <n v="0"/>
    <n v="0"/>
    <n v="0"/>
    <n v="0"/>
    <n v="0"/>
    <n v="0"/>
    <n v="0"/>
    <n v="0"/>
    <n v="0"/>
    <n v="0"/>
    <n v="40052.86"/>
    <x v="2"/>
  </r>
  <r>
    <x v="0"/>
    <x v="0"/>
    <x v="0"/>
    <x v="0"/>
    <x v="0"/>
    <x v="0"/>
    <x v="17"/>
    <n v="0"/>
    <n v="0"/>
    <n v="0"/>
    <n v="0"/>
    <n v="0"/>
    <n v="0"/>
    <n v="0"/>
    <n v="0"/>
    <n v="0"/>
    <n v="0"/>
    <n v="-1130.47"/>
    <n v="-1562.01"/>
    <x v="1"/>
  </r>
  <r>
    <x v="0"/>
    <x v="0"/>
    <x v="0"/>
    <x v="0"/>
    <x v="0"/>
    <x v="0"/>
    <x v="17"/>
    <n v="-5771.61"/>
    <n v="-2375.35"/>
    <n v="-5612.08"/>
    <n v="-2412.5500000000002"/>
    <n v="-1529.64"/>
    <n v="-1927.26"/>
    <n v="-2038.79"/>
    <n v="-4916.5600000000004"/>
    <n v="-1242.01"/>
    <n v="-1087.33"/>
    <n v="-965.06"/>
    <n v="-1052.56"/>
    <x v="2"/>
  </r>
  <r>
    <x v="0"/>
    <x v="0"/>
    <x v="0"/>
    <x v="0"/>
    <x v="0"/>
    <x v="0"/>
    <x v="17"/>
    <n v="-671.7"/>
    <n v="-400.05"/>
    <n v="-317.58"/>
    <n v="-310.68"/>
    <n v="-332.69"/>
    <n v="-398.15"/>
    <n v="-208.31"/>
    <n v="-313.49"/>
    <n v="-4204.43"/>
    <n v="-299.99"/>
    <n v="-299.99"/>
    <n v="-299.99"/>
    <x v="3"/>
  </r>
  <r>
    <x v="0"/>
    <x v="0"/>
    <x v="0"/>
    <x v="0"/>
    <x v="0"/>
    <x v="0"/>
    <x v="17"/>
    <n v="-299.99"/>
    <n v="-184.38"/>
    <n v="-124.84"/>
    <n v="-101.7"/>
    <n v="-89.69"/>
    <n v="-88.66"/>
    <n v="0"/>
    <n v="0"/>
    <n v="0"/>
    <n v="0"/>
    <n v="0"/>
    <n v="0"/>
    <x v="4"/>
  </r>
  <r>
    <x v="0"/>
    <x v="0"/>
    <x v="0"/>
    <x v="0"/>
    <x v="0"/>
    <x v="0"/>
    <x v="18"/>
    <n v="0"/>
    <n v="95704.5"/>
    <n v="110528.94"/>
    <n v="98847.99"/>
    <n v="100654.43"/>
    <n v="101071.91"/>
    <n v="96744.05"/>
    <n v="100240.71"/>
    <n v="116175.09"/>
    <n v="106069.41"/>
    <n v="116113.60000000001"/>
    <n v="115576.72"/>
    <x v="1"/>
  </r>
  <r>
    <x v="0"/>
    <x v="0"/>
    <x v="0"/>
    <x v="0"/>
    <x v="0"/>
    <x v="0"/>
    <x v="18"/>
    <n v="107434.07"/>
    <n v="104823.89"/>
    <n v="101088.09"/>
    <n v="92222.37"/>
    <n v="92864.92"/>
    <n v="92821.85"/>
    <n v="94222.720000000001"/>
    <n v="81303.210000000006"/>
    <n v="79542.880000000005"/>
    <n v="79093.740000000005"/>
    <n v="76299.320000000007"/>
    <n v="75225.899999999994"/>
    <x v="2"/>
  </r>
  <r>
    <x v="0"/>
    <x v="0"/>
    <x v="0"/>
    <x v="0"/>
    <x v="0"/>
    <x v="0"/>
    <x v="18"/>
    <n v="76796.34"/>
    <n v="77609.289999999994"/>
    <n v="77361.36"/>
    <n v="74627.19"/>
    <n v="74022.820000000007"/>
    <n v="73312.37"/>
    <n v="69980.86"/>
    <n v="66664.009999999995"/>
    <n v="66308.759999999995"/>
    <n v="63127.199999999997"/>
    <n v="61323.96"/>
    <n v="60861.09"/>
    <x v="3"/>
  </r>
  <r>
    <x v="0"/>
    <x v="0"/>
    <x v="0"/>
    <x v="0"/>
    <x v="0"/>
    <x v="0"/>
    <x v="18"/>
    <n v="61060.39"/>
    <n v="54463.19"/>
    <n v="49551.93"/>
    <n v="52461.760000000002"/>
    <n v="59507.65"/>
    <n v="51720.19"/>
    <n v="0"/>
    <n v="0"/>
    <n v="0"/>
    <n v="0"/>
    <n v="0"/>
    <n v="0"/>
    <x v="4"/>
  </r>
  <r>
    <x v="0"/>
    <x v="0"/>
    <x v="0"/>
    <x v="0"/>
    <x v="0"/>
    <x v="0"/>
    <x v="19"/>
    <n v="0"/>
    <n v="0"/>
    <n v="0"/>
    <n v="0"/>
    <n v="0"/>
    <n v="0"/>
    <n v="0"/>
    <n v="0"/>
    <n v="0"/>
    <n v="0"/>
    <n v="105"/>
    <n v="105"/>
    <x v="1"/>
  </r>
  <r>
    <x v="0"/>
    <x v="0"/>
    <x v="0"/>
    <x v="0"/>
    <x v="0"/>
    <x v="0"/>
    <x v="19"/>
    <n v="210"/>
    <n v="105"/>
    <n v="105"/>
    <n v="105"/>
    <n v="105"/>
    <n v="105"/>
    <n v="105"/>
    <n v="105"/>
    <n v="105"/>
    <n v="105"/>
    <n v="105"/>
    <n v="105"/>
    <x v="2"/>
  </r>
  <r>
    <x v="0"/>
    <x v="0"/>
    <x v="0"/>
    <x v="0"/>
    <x v="0"/>
    <x v="0"/>
    <x v="19"/>
    <n v="105"/>
    <n v="105"/>
    <n v="105"/>
    <n v="105"/>
    <n v="105"/>
    <n v="105"/>
    <n v="105"/>
    <n v="105"/>
    <n v="105"/>
    <n v="105"/>
    <n v="105"/>
    <n v="105"/>
    <x v="3"/>
  </r>
  <r>
    <x v="0"/>
    <x v="0"/>
    <x v="0"/>
    <x v="0"/>
    <x v="0"/>
    <x v="0"/>
    <x v="19"/>
    <n v="105"/>
    <n v="105"/>
    <n v="105"/>
    <n v="105"/>
    <n v="105"/>
    <n v="105"/>
    <n v="0"/>
    <n v="0"/>
    <n v="0"/>
    <n v="0"/>
    <n v="0"/>
    <n v="0"/>
    <x v="4"/>
  </r>
  <r>
    <x v="0"/>
    <x v="0"/>
    <x v="0"/>
    <x v="0"/>
    <x v="0"/>
    <x v="0"/>
    <x v="20"/>
    <n v="0"/>
    <n v="0"/>
    <n v="0"/>
    <n v="0"/>
    <n v="0"/>
    <n v="0"/>
    <n v="0"/>
    <n v="0"/>
    <n v="0"/>
    <n v="0"/>
    <n v="0"/>
    <n v="0"/>
    <x v="2"/>
  </r>
  <r>
    <x v="0"/>
    <x v="0"/>
    <x v="0"/>
    <x v="0"/>
    <x v="0"/>
    <x v="0"/>
    <x v="20"/>
    <n v="210"/>
    <n v="140"/>
    <n v="140"/>
    <n v="140"/>
    <n v="0"/>
    <n v="0"/>
    <n v="0"/>
    <n v="0"/>
    <n v="0"/>
    <n v="0"/>
    <n v="0"/>
    <n v="0"/>
    <x v="3"/>
  </r>
  <r>
    <x v="0"/>
    <x v="0"/>
    <x v="0"/>
    <x v="1"/>
    <x v="1"/>
    <x v="0"/>
    <x v="0"/>
    <n v="6266.09"/>
    <n v="6296.86"/>
    <n v="4895.25"/>
    <n v="7470.22"/>
    <n v="5688.65"/>
    <n v="4807.97"/>
    <n v="5645.01"/>
    <n v="4530.29"/>
    <n v="5204.67"/>
    <n v="4562.03"/>
    <n v="2971.26"/>
    <n v="5280.05"/>
    <x v="0"/>
  </r>
  <r>
    <x v="0"/>
    <x v="0"/>
    <x v="0"/>
    <x v="1"/>
    <x v="1"/>
    <x v="0"/>
    <x v="0"/>
    <n v="4261.63"/>
    <n v="4043.49"/>
    <n v="2991.38"/>
    <n v="4909.92"/>
    <n v="5295.65"/>
    <n v="3620.6"/>
    <n v="4846.29"/>
    <n v="4105.5600000000004"/>
    <n v="7868.31"/>
    <n v="4111.67"/>
    <n v="3222.61"/>
    <n v="3906.21"/>
    <x v="1"/>
  </r>
  <r>
    <x v="0"/>
    <x v="0"/>
    <x v="0"/>
    <x v="1"/>
    <x v="1"/>
    <x v="0"/>
    <x v="0"/>
    <n v="2683.26"/>
    <n v="3659.36"/>
    <n v="3687.94"/>
    <n v="3418.39"/>
    <n v="2907.88"/>
    <n v="2965.05"/>
    <n v="1445.78"/>
    <n v="3009.99"/>
    <n v="5199.0600000000004"/>
    <n v="2560.73"/>
    <n v="2213.58"/>
    <n v="2593.41"/>
    <x v="2"/>
  </r>
  <r>
    <x v="0"/>
    <x v="0"/>
    <x v="0"/>
    <x v="1"/>
    <x v="1"/>
    <x v="0"/>
    <x v="0"/>
    <n v="1477.01"/>
    <n v="4968.1099999999997"/>
    <n v="2296.13"/>
    <n v="1148.07"/>
    <n v="4310.58"/>
    <n v="1540.71"/>
    <n v="789.56"/>
    <n v="1540.71"/>
    <n v="4425.8100000000004"/>
    <n v="2394.29"/>
    <n v="3986.22"/>
    <n v="2675.97"/>
    <x v="3"/>
  </r>
  <r>
    <x v="0"/>
    <x v="0"/>
    <x v="0"/>
    <x v="1"/>
    <x v="1"/>
    <x v="0"/>
    <x v="0"/>
    <n v="2011.03"/>
    <n v="3188.12"/>
    <n v="725.54"/>
    <n v="1148.06"/>
    <n v="3188.12"/>
    <n v="1971.77"/>
    <n v="0"/>
    <n v="0"/>
    <n v="0"/>
    <n v="0"/>
    <n v="0"/>
    <n v="0"/>
    <x v="4"/>
  </r>
  <r>
    <x v="0"/>
    <x v="0"/>
    <x v="0"/>
    <x v="1"/>
    <x v="1"/>
    <x v="0"/>
    <x v="1"/>
    <n v="144021.79999999999"/>
    <n v="59018.42"/>
    <n v="271578.3"/>
    <n v="152467.48000000001"/>
    <n v="63977.52"/>
    <n v="114644.3"/>
    <n v="124166.02"/>
    <n v="105850.12"/>
    <n v="127352.54"/>
    <n v="122994.79"/>
    <n v="150182.21"/>
    <n v="147367.04999999999"/>
    <x v="0"/>
  </r>
  <r>
    <x v="0"/>
    <x v="0"/>
    <x v="0"/>
    <x v="1"/>
    <x v="1"/>
    <x v="0"/>
    <x v="1"/>
    <n v="152901.82"/>
    <n v="152605.88"/>
    <n v="148395.53"/>
    <n v="187979.13"/>
    <n v="161878.88"/>
    <n v="132714.54999999999"/>
    <n v="138821.49"/>
    <n v="139251.60999999999"/>
    <n v="189601.47"/>
    <n v="133112.51"/>
    <n v="235118.36"/>
    <n v="108137.06"/>
    <x v="1"/>
  </r>
  <r>
    <x v="0"/>
    <x v="0"/>
    <x v="0"/>
    <x v="1"/>
    <x v="1"/>
    <x v="0"/>
    <x v="1"/>
    <n v="112039.05"/>
    <n v="126984.4"/>
    <n v="87984.91"/>
    <n v="100012.21"/>
    <n v="101493"/>
    <n v="100710.79"/>
    <n v="97393.31"/>
    <n v="96434.06"/>
    <n v="94136.81"/>
    <n v="88075.09"/>
    <n v="98085.97"/>
    <n v="91188.94"/>
    <x v="2"/>
  </r>
  <r>
    <x v="0"/>
    <x v="0"/>
    <x v="0"/>
    <x v="1"/>
    <x v="1"/>
    <x v="0"/>
    <x v="1"/>
    <n v="183432.28"/>
    <n v="91226.39"/>
    <n v="91459.49"/>
    <n v="93740.6"/>
    <n v="93718.36"/>
    <n v="110620.31"/>
    <n v="162143.53"/>
    <n v="37850.32"/>
    <n v="75358.350000000006"/>
    <n v="102255.85"/>
    <n v="131900.5"/>
    <n v="246958.04"/>
    <x v="3"/>
  </r>
  <r>
    <x v="0"/>
    <x v="0"/>
    <x v="0"/>
    <x v="1"/>
    <x v="1"/>
    <x v="0"/>
    <x v="1"/>
    <n v="96621.79"/>
    <n v="108558.81"/>
    <n v="83775.34"/>
    <n v="83445.53"/>
    <n v="98263.27"/>
    <n v="92770.95"/>
    <n v="0"/>
    <n v="0"/>
    <n v="0"/>
    <n v="0"/>
    <n v="0"/>
    <n v="0"/>
    <x v="4"/>
  </r>
  <r>
    <x v="0"/>
    <x v="0"/>
    <x v="0"/>
    <x v="1"/>
    <x v="1"/>
    <x v="0"/>
    <x v="2"/>
    <n v="-12722.01"/>
    <n v="-13615.32"/>
    <n v="-13299.94"/>
    <n v="-13711.6"/>
    <n v="-13996.39"/>
    <n v="-12716.84"/>
    <n v="-11642.03"/>
    <n v="-12700.41"/>
    <n v="-12414.6"/>
    <n v="-12058.92"/>
    <n v="-13689.61"/>
    <n v="-11934.52"/>
    <x v="0"/>
  </r>
  <r>
    <x v="0"/>
    <x v="0"/>
    <x v="0"/>
    <x v="1"/>
    <x v="1"/>
    <x v="0"/>
    <x v="2"/>
    <n v="-12204.33"/>
    <n v="-12053.81"/>
    <n v="-12797.4"/>
    <n v="-12911.77"/>
    <n v="-12444.51"/>
    <n v="-13389.11"/>
    <n v="-23757.41"/>
    <n v="-13799.2"/>
    <n v="-11914.51"/>
    <n v="-12758.03"/>
    <n v="-79316.44"/>
    <n v="-11272.45"/>
    <x v="1"/>
  </r>
  <r>
    <x v="0"/>
    <x v="0"/>
    <x v="0"/>
    <x v="1"/>
    <x v="1"/>
    <x v="0"/>
    <x v="2"/>
    <n v="-13876.51"/>
    <n v="-10643.74"/>
    <n v="-14698.66"/>
    <n v="-10158.91"/>
    <n v="-10159.370000000001"/>
    <n v="-10158.91"/>
    <n v="-9971.2999999999993"/>
    <n v="-11890.52"/>
    <n v="-9701.36"/>
    <n v="-10094.85"/>
    <n v="-9529.2900000000009"/>
    <n v="-9458.7099999999991"/>
    <x v="2"/>
  </r>
  <r>
    <x v="0"/>
    <x v="0"/>
    <x v="0"/>
    <x v="1"/>
    <x v="1"/>
    <x v="0"/>
    <x v="2"/>
    <n v="-9414.75"/>
    <n v="-9647.82"/>
    <n v="-9718.5"/>
    <n v="-9777.4"/>
    <n v="-9883.42"/>
    <n v="-9577.61"/>
    <n v="-9188.4"/>
    <n v="-9191.7000000000007"/>
    <n v="-9137.0400000000009"/>
    <n v="-8904.98"/>
    <n v="-9038.09"/>
    <n v="-9036.2000000000007"/>
    <x v="3"/>
  </r>
  <r>
    <x v="0"/>
    <x v="0"/>
    <x v="0"/>
    <x v="1"/>
    <x v="1"/>
    <x v="0"/>
    <x v="2"/>
    <n v="-9003.2199999999993"/>
    <n v="-10319.51"/>
    <n v="-10592.35"/>
    <n v="-8623.43"/>
    <n v="-8608.35"/>
    <n v="-10326.82"/>
    <n v="0"/>
    <n v="0"/>
    <n v="0"/>
    <n v="0"/>
    <n v="0"/>
    <n v="0"/>
    <x v="4"/>
  </r>
  <r>
    <x v="0"/>
    <x v="0"/>
    <x v="0"/>
    <x v="1"/>
    <x v="1"/>
    <x v="0"/>
    <x v="21"/>
    <n v="56.27"/>
    <n v="0"/>
    <n v="-56.27"/>
    <n v="0"/>
    <n v="0"/>
    <n v="0"/>
    <n v="0"/>
    <n v="0"/>
    <n v="0"/>
    <n v="0"/>
    <n v="0"/>
    <n v="0"/>
    <x v="0"/>
  </r>
  <r>
    <x v="0"/>
    <x v="0"/>
    <x v="0"/>
    <x v="1"/>
    <x v="1"/>
    <x v="0"/>
    <x v="4"/>
    <n v="41454.15"/>
    <n v="22995.68"/>
    <n v="26779.17"/>
    <n v="37973.379999999997"/>
    <n v="10663.28"/>
    <n v="18367.59"/>
    <n v="9843.1"/>
    <n v="8597.4699999999993"/>
    <n v="15736.49"/>
    <n v="9956.7800000000007"/>
    <n v="21684.28"/>
    <n v="38090.51"/>
    <x v="0"/>
  </r>
  <r>
    <x v="0"/>
    <x v="0"/>
    <x v="0"/>
    <x v="1"/>
    <x v="1"/>
    <x v="0"/>
    <x v="4"/>
    <n v="40928.089999999997"/>
    <n v="0"/>
    <n v="22724.55"/>
    <n v="15233.4"/>
    <n v="0"/>
    <n v="10085.85"/>
    <n v="21134.25"/>
    <n v="11177.98"/>
    <n v="3431.7"/>
    <n v="9499.9500000000007"/>
    <n v="9583.65"/>
    <n v="9458.1"/>
    <x v="1"/>
  </r>
  <r>
    <x v="0"/>
    <x v="0"/>
    <x v="0"/>
    <x v="1"/>
    <x v="1"/>
    <x v="0"/>
    <x v="4"/>
    <n v="9541.7999999999993"/>
    <n v="9667.35"/>
    <n v="9667.35"/>
    <n v="9709.2000000000007"/>
    <n v="9709.2000000000007"/>
    <n v="8621.1"/>
    <n v="8328.15"/>
    <n v="9081.4500000000007"/>
    <n v="0"/>
    <n v="8160.75"/>
    <n v="8176.14"/>
    <n v="14773.05"/>
    <x v="2"/>
  </r>
  <r>
    <x v="0"/>
    <x v="0"/>
    <x v="0"/>
    <x v="1"/>
    <x v="1"/>
    <x v="0"/>
    <x v="4"/>
    <n v="0"/>
    <n v="6988.95"/>
    <n v="8495.5499999999993"/>
    <n v="7951.9"/>
    <n v="7993.39"/>
    <n v="8202.6299999999992"/>
    <n v="7700.43"/>
    <n v="7993.38"/>
    <n v="7951.52"/>
    <n v="7951.52"/>
    <n v="8185.65"/>
    <n v="8646"/>
    <x v="3"/>
  </r>
  <r>
    <x v="0"/>
    <x v="0"/>
    <x v="0"/>
    <x v="1"/>
    <x v="1"/>
    <x v="0"/>
    <x v="4"/>
    <n v="8830.3700000000008"/>
    <n v="7533"/>
    <n v="7742.25"/>
    <n v="0"/>
    <n v="8785.4"/>
    <n v="7700.4"/>
    <n v="0"/>
    <n v="0"/>
    <n v="0"/>
    <n v="0"/>
    <n v="0"/>
    <n v="0"/>
    <x v="4"/>
  </r>
  <r>
    <x v="0"/>
    <x v="0"/>
    <x v="0"/>
    <x v="1"/>
    <x v="1"/>
    <x v="0"/>
    <x v="5"/>
    <n v="-4331.97"/>
    <n v="-2259.6999999999998"/>
    <n v="-2465.13"/>
    <n v="-3093.46"/>
    <n v="-1631.6"/>
    <n v="-2134.27"/>
    <n v="-666.79"/>
    <n v="-943.57"/>
    <n v="-2211.1799999999998"/>
    <n v="-1017.02"/>
    <n v="-3013.78"/>
    <n v="-4642.5200000000004"/>
    <x v="0"/>
  </r>
  <r>
    <x v="0"/>
    <x v="0"/>
    <x v="0"/>
    <x v="1"/>
    <x v="1"/>
    <x v="0"/>
    <x v="5"/>
    <n v="-3204.49"/>
    <n v="0"/>
    <n v="0"/>
    <n v="-144"/>
    <n v="0"/>
    <n v="0"/>
    <n v="0"/>
    <n v="-104"/>
    <n v="0"/>
    <n v="0"/>
    <n v="0"/>
    <n v="0"/>
    <x v="1"/>
  </r>
  <r>
    <x v="0"/>
    <x v="0"/>
    <x v="0"/>
    <x v="1"/>
    <x v="1"/>
    <x v="0"/>
    <x v="6"/>
    <n v="36207.839999999997"/>
    <n v="31460.05"/>
    <n v="27226.01"/>
    <n v="35927.68"/>
    <n v="37190.720000000001"/>
    <n v="33887.19"/>
    <n v="30808.03"/>
    <n v="35264.35"/>
    <n v="30118.28"/>
    <n v="35118.269999999997"/>
    <n v="28381.9"/>
    <n v="31490.37"/>
    <x v="0"/>
  </r>
  <r>
    <x v="0"/>
    <x v="0"/>
    <x v="0"/>
    <x v="1"/>
    <x v="1"/>
    <x v="0"/>
    <x v="6"/>
    <n v="33296.339999999997"/>
    <n v="29225.68"/>
    <n v="30032.03"/>
    <n v="29729.94"/>
    <n v="0"/>
    <n v="34488.949999999997"/>
    <n v="146.26"/>
    <n v="7860.92"/>
    <n v="39676.870000000003"/>
    <n v="2523.46"/>
    <n v="46341.48"/>
    <n v="1156.26"/>
    <x v="1"/>
  </r>
  <r>
    <x v="0"/>
    <x v="0"/>
    <x v="0"/>
    <x v="1"/>
    <x v="1"/>
    <x v="0"/>
    <x v="6"/>
    <n v="27547.62"/>
    <n v="27611.37"/>
    <n v="-948.87"/>
    <n v="460.15"/>
    <n v="26444.11"/>
    <n v="17072.77"/>
    <n v="34630.400000000001"/>
    <n v="17014.29"/>
    <n v="15494.26"/>
    <n v="19648.3"/>
    <n v="20893.62"/>
    <n v="33700.26"/>
    <x v="2"/>
  </r>
  <r>
    <x v="0"/>
    <x v="0"/>
    <x v="0"/>
    <x v="1"/>
    <x v="1"/>
    <x v="0"/>
    <x v="6"/>
    <n v="20106.080000000002"/>
    <n v="-605.19000000000005"/>
    <n v="28488.02"/>
    <n v="21350.44"/>
    <n v="22834.41"/>
    <n v="41637.919999999998"/>
    <n v="-877.3"/>
    <n v="23153.05"/>
    <n v="17163.48"/>
    <n v="25872.400000000001"/>
    <n v="23554.240000000002"/>
    <n v="15623.29"/>
    <x v="3"/>
  </r>
  <r>
    <x v="0"/>
    <x v="0"/>
    <x v="0"/>
    <x v="1"/>
    <x v="1"/>
    <x v="0"/>
    <x v="6"/>
    <n v="15846.21"/>
    <n v="14593.75"/>
    <n v="11068.7"/>
    <n v="8266.26"/>
    <n v="14093.28"/>
    <n v="12344.56"/>
    <n v="0"/>
    <n v="0"/>
    <n v="0"/>
    <n v="0"/>
    <n v="0"/>
    <n v="0"/>
    <x v="4"/>
  </r>
  <r>
    <x v="0"/>
    <x v="0"/>
    <x v="0"/>
    <x v="1"/>
    <x v="1"/>
    <x v="0"/>
    <x v="7"/>
    <n v="-388"/>
    <n v="-1286.69"/>
    <n v="1105.29"/>
    <n v="-435.06"/>
    <n v="-1304.98"/>
    <n v="-490.77"/>
    <n v="-1106.3599999999999"/>
    <n v="379.17"/>
    <n v="-1010.51"/>
    <n v="-1260.03"/>
    <n v="-1590.08"/>
    <n v="-1101.5999999999999"/>
    <x v="0"/>
  </r>
  <r>
    <x v="0"/>
    <x v="0"/>
    <x v="0"/>
    <x v="1"/>
    <x v="1"/>
    <x v="0"/>
    <x v="7"/>
    <n v="-1111.17"/>
    <n v="-860.81"/>
    <n v="-976.67"/>
    <n v="-1059.1199999999999"/>
    <n v="-932.48"/>
    <n v="-290.36"/>
    <n v="-61.24"/>
    <n v="-317.08"/>
    <n v="-442.93"/>
    <n v="-328.06"/>
    <n v="-30.99"/>
    <n v="0"/>
    <x v="1"/>
  </r>
  <r>
    <x v="0"/>
    <x v="0"/>
    <x v="0"/>
    <x v="1"/>
    <x v="1"/>
    <x v="0"/>
    <x v="8"/>
    <n v="2196.1"/>
    <n v="2132.83"/>
    <n v="2160.29"/>
    <n v="2128.14"/>
    <n v="1992.23"/>
    <n v="1935.73"/>
    <n v="1946.37"/>
    <n v="1971.8"/>
    <n v="1985.52"/>
    <n v="2024.35"/>
    <n v="2017.21"/>
    <n v="2071.44"/>
    <x v="0"/>
  </r>
  <r>
    <x v="0"/>
    <x v="0"/>
    <x v="0"/>
    <x v="1"/>
    <x v="1"/>
    <x v="0"/>
    <x v="8"/>
    <n v="2037.91"/>
    <n v="2037.91"/>
    <n v="2037.05"/>
    <n v="1986.52"/>
    <n v="2012.11"/>
    <n v="2012.11"/>
    <n v="1948.7"/>
    <n v="1866.8"/>
    <n v="1864.28"/>
    <n v="1864.28"/>
    <n v="0"/>
    <n v="0"/>
    <x v="1"/>
  </r>
  <r>
    <x v="0"/>
    <x v="0"/>
    <x v="0"/>
    <x v="1"/>
    <x v="1"/>
    <x v="0"/>
    <x v="8"/>
    <n v="0"/>
    <n v="0"/>
    <n v="0"/>
    <n v="0"/>
    <n v="0"/>
    <n v="-457.49"/>
    <n v="0"/>
    <n v="0"/>
    <n v="0"/>
    <n v="0"/>
    <n v="0"/>
    <n v="0"/>
    <x v="4"/>
  </r>
  <r>
    <x v="0"/>
    <x v="0"/>
    <x v="0"/>
    <x v="1"/>
    <x v="1"/>
    <x v="0"/>
    <x v="9"/>
    <n v="0"/>
    <n v="0"/>
    <n v="1094.2"/>
    <n v="0"/>
    <n v="4133.79"/>
    <n v="-330.7"/>
    <n v="0"/>
    <n v="4947"/>
    <n v="0"/>
    <n v="0"/>
    <n v="0"/>
    <n v="0"/>
    <x v="0"/>
  </r>
  <r>
    <x v="0"/>
    <x v="0"/>
    <x v="0"/>
    <x v="1"/>
    <x v="1"/>
    <x v="0"/>
    <x v="9"/>
    <n v="1750"/>
    <n v="-316.02999999999997"/>
    <n v="0"/>
    <n v="0"/>
    <n v="0"/>
    <n v="0"/>
    <n v="0"/>
    <n v="0"/>
    <n v="0"/>
    <n v="0"/>
    <n v="2287.46"/>
    <n v="4200"/>
    <x v="1"/>
  </r>
  <r>
    <x v="0"/>
    <x v="0"/>
    <x v="0"/>
    <x v="1"/>
    <x v="1"/>
    <x v="0"/>
    <x v="9"/>
    <n v="6683.5"/>
    <n v="0"/>
    <n v="2252"/>
    <n v="0"/>
    <n v="6390"/>
    <n v="5126.3999999999996"/>
    <n v="0"/>
    <n v="0"/>
    <n v="0"/>
    <n v="0"/>
    <n v="10066.370000000001"/>
    <n v="-357.14"/>
    <x v="2"/>
  </r>
  <r>
    <x v="0"/>
    <x v="0"/>
    <x v="0"/>
    <x v="1"/>
    <x v="1"/>
    <x v="0"/>
    <x v="9"/>
    <n v="-568.97"/>
    <n v="806.03"/>
    <n v="3108.75"/>
    <n v="0"/>
    <n v="598"/>
    <n v="5500"/>
    <n v="9340"/>
    <n v="-1540"/>
    <n v="0"/>
    <n v="0"/>
    <n v="0"/>
    <n v="0"/>
    <x v="3"/>
  </r>
  <r>
    <x v="0"/>
    <x v="0"/>
    <x v="0"/>
    <x v="1"/>
    <x v="1"/>
    <x v="0"/>
    <x v="10"/>
    <n v="168.21"/>
    <n v="982.48"/>
    <n v="0"/>
    <n v="168.21"/>
    <n v="0"/>
    <n v="0"/>
    <n v="0"/>
    <n v="0"/>
    <n v="0"/>
    <n v="0"/>
    <n v="0"/>
    <n v="0"/>
    <x v="0"/>
  </r>
  <r>
    <x v="0"/>
    <x v="0"/>
    <x v="0"/>
    <x v="1"/>
    <x v="1"/>
    <x v="0"/>
    <x v="10"/>
    <n v="348.36"/>
    <n v="174.18"/>
    <n v="0"/>
    <n v="348.36"/>
    <n v="0"/>
    <n v="0"/>
    <n v="0"/>
    <n v="0"/>
    <n v="0"/>
    <n v="0"/>
    <n v="0"/>
    <n v="0"/>
    <x v="1"/>
  </r>
  <r>
    <x v="0"/>
    <x v="0"/>
    <x v="0"/>
    <x v="1"/>
    <x v="1"/>
    <x v="0"/>
    <x v="10"/>
    <n v="0"/>
    <n v="313.05"/>
    <n v="0"/>
    <n v="135.78"/>
    <n v="0"/>
    <n v="0"/>
    <n v="0"/>
    <n v="0"/>
    <n v="0"/>
    <n v="0"/>
    <n v="0"/>
    <n v="0"/>
    <x v="2"/>
  </r>
  <r>
    <x v="0"/>
    <x v="0"/>
    <x v="0"/>
    <x v="1"/>
    <x v="1"/>
    <x v="0"/>
    <x v="10"/>
    <n v="0"/>
    <n v="0"/>
    <n v="0"/>
    <n v="372.76"/>
    <n v="0"/>
    <n v="0"/>
    <n v="0"/>
    <n v="0"/>
    <n v="0"/>
    <n v="0"/>
    <n v="0"/>
    <n v="0"/>
    <x v="3"/>
  </r>
  <r>
    <x v="0"/>
    <x v="0"/>
    <x v="0"/>
    <x v="1"/>
    <x v="1"/>
    <x v="0"/>
    <x v="10"/>
    <n v="0"/>
    <n v="0"/>
    <n v="0"/>
    <n v="186.38"/>
    <n v="0"/>
    <n v="0"/>
    <n v="0"/>
    <n v="0"/>
    <n v="0"/>
    <n v="0"/>
    <n v="0"/>
    <n v="0"/>
    <x v="4"/>
  </r>
  <r>
    <x v="0"/>
    <x v="0"/>
    <x v="0"/>
    <x v="1"/>
    <x v="1"/>
    <x v="0"/>
    <x v="22"/>
    <n v="0"/>
    <n v="0"/>
    <n v="0"/>
    <n v="0"/>
    <n v="0"/>
    <n v="0"/>
    <n v="0"/>
    <n v="0"/>
    <n v="-77.239999999999995"/>
    <n v="0"/>
    <n v="0"/>
    <n v="0"/>
    <x v="0"/>
  </r>
  <r>
    <x v="0"/>
    <x v="0"/>
    <x v="0"/>
    <x v="1"/>
    <x v="1"/>
    <x v="0"/>
    <x v="22"/>
    <n v="0"/>
    <n v="0"/>
    <n v="0"/>
    <n v="-74.64"/>
    <n v="0"/>
    <n v="0"/>
    <n v="0"/>
    <n v="0"/>
    <n v="0"/>
    <n v="0"/>
    <n v="0"/>
    <n v="0"/>
    <x v="1"/>
  </r>
  <r>
    <x v="0"/>
    <x v="0"/>
    <x v="0"/>
    <x v="1"/>
    <x v="1"/>
    <x v="0"/>
    <x v="11"/>
    <n v="44451.05"/>
    <n v="46028.97"/>
    <n v="44341.68"/>
    <n v="44616.66"/>
    <n v="42651.79"/>
    <n v="42399.68"/>
    <n v="39770.980000000003"/>
    <n v="39878.42"/>
    <n v="39889.53"/>
    <n v="40304.120000000003"/>
    <n v="42403.51"/>
    <n v="35181.33"/>
    <x v="0"/>
  </r>
  <r>
    <x v="0"/>
    <x v="0"/>
    <x v="0"/>
    <x v="1"/>
    <x v="1"/>
    <x v="0"/>
    <x v="11"/>
    <n v="41701.199999999997"/>
    <n v="42144.57"/>
    <n v="43684.71"/>
    <n v="42367.75"/>
    <n v="39914.879999999997"/>
    <n v="44553.22"/>
    <n v="36853.230000000003"/>
    <n v="38723.57"/>
    <n v="38832.800000000003"/>
    <n v="36291.300000000003"/>
    <n v="36687.629999999997"/>
    <n v="68075.8"/>
    <x v="1"/>
  </r>
  <r>
    <x v="0"/>
    <x v="0"/>
    <x v="0"/>
    <x v="1"/>
    <x v="1"/>
    <x v="0"/>
    <x v="11"/>
    <n v="36296.25"/>
    <n v="35436.93"/>
    <n v="33119.82"/>
    <n v="33872.160000000003"/>
    <n v="33439.1"/>
    <n v="32767.43"/>
    <n v="32200.19"/>
    <n v="31758.91"/>
    <n v="31441.84"/>
    <n v="32018.02"/>
    <n v="31105.61"/>
    <n v="61372.28"/>
    <x v="2"/>
  </r>
  <r>
    <x v="0"/>
    <x v="0"/>
    <x v="0"/>
    <x v="1"/>
    <x v="1"/>
    <x v="0"/>
    <x v="11"/>
    <n v="32878.199999999997"/>
    <n v="33374.36"/>
    <n v="32843.64"/>
    <n v="32911.379999999997"/>
    <n v="33955.42"/>
    <n v="28443.58"/>
    <n v="28968"/>
    <n v="27059.13"/>
    <n v="27152.37"/>
    <n v="26485.200000000001"/>
    <n v="27374.57"/>
    <n v="56303.15"/>
    <x v="3"/>
  </r>
  <r>
    <x v="0"/>
    <x v="0"/>
    <x v="0"/>
    <x v="1"/>
    <x v="1"/>
    <x v="0"/>
    <x v="11"/>
    <n v="28528.09"/>
    <n v="26359.119999999999"/>
    <n v="29903.53"/>
    <n v="27613.81"/>
    <n v="28096.67"/>
    <n v="28004.47"/>
    <n v="0"/>
    <n v="0"/>
    <n v="0"/>
    <n v="0"/>
    <n v="0"/>
    <n v="0"/>
    <x v="4"/>
  </r>
  <r>
    <x v="0"/>
    <x v="0"/>
    <x v="0"/>
    <x v="1"/>
    <x v="1"/>
    <x v="0"/>
    <x v="12"/>
    <n v="0"/>
    <n v="0"/>
    <n v="0"/>
    <n v="-375.57"/>
    <n v="108634.65"/>
    <n v="20552.61"/>
    <n v="20816.689999999999"/>
    <n v="18832.55"/>
    <n v="17756.72"/>
    <n v="19432.080000000002"/>
    <n v="177.3"/>
    <n v="43150.26"/>
    <x v="0"/>
  </r>
  <r>
    <x v="0"/>
    <x v="0"/>
    <x v="0"/>
    <x v="1"/>
    <x v="1"/>
    <x v="0"/>
    <x v="12"/>
    <n v="22596.86"/>
    <n v="22003.15"/>
    <n v="20268.740000000002"/>
    <n v="17364.03"/>
    <n v="29590.080000000002"/>
    <n v="14937.17"/>
    <n v="10232.040000000001"/>
    <n v="0"/>
    <n v="26332.5"/>
    <n v="12521.23"/>
    <n v="23113.59"/>
    <n v="12244.87"/>
    <x v="1"/>
  </r>
  <r>
    <x v="0"/>
    <x v="0"/>
    <x v="0"/>
    <x v="1"/>
    <x v="1"/>
    <x v="0"/>
    <x v="12"/>
    <n v="12287.63"/>
    <n v="12512.45"/>
    <n v="10972.47"/>
    <n v="13275.55"/>
    <n v="13239.98"/>
    <n v="13486.14"/>
    <n v="12747.96"/>
    <n v="12981.79"/>
    <n v="5051.28"/>
    <n v="11624.47"/>
    <n v="18399.25"/>
    <n v="6351.97"/>
    <x v="2"/>
  </r>
  <r>
    <x v="0"/>
    <x v="0"/>
    <x v="0"/>
    <x v="1"/>
    <x v="1"/>
    <x v="0"/>
    <x v="12"/>
    <n v="10558.14"/>
    <n v="11556.59"/>
    <n v="11650.72"/>
    <n v="13608.33"/>
    <n v="14055.16"/>
    <n v="14570.44"/>
    <n v="-556.9"/>
    <n v="27708.11"/>
    <n v="13409.46"/>
    <n v="28099.21"/>
    <n v="14371.34"/>
    <n v="-588.03"/>
    <x v="3"/>
  </r>
  <r>
    <x v="0"/>
    <x v="0"/>
    <x v="0"/>
    <x v="1"/>
    <x v="1"/>
    <x v="0"/>
    <x v="12"/>
    <n v="28123.53"/>
    <n v="-573.54"/>
    <n v="14599.35"/>
    <n v="13977.54"/>
    <n v="16780.82"/>
    <n v="13672.26"/>
    <n v="0"/>
    <n v="0"/>
    <n v="0"/>
    <n v="0"/>
    <n v="0"/>
    <n v="0"/>
    <x v="4"/>
  </r>
  <r>
    <x v="0"/>
    <x v="0"/>
    <x v="0"/>
    <x v="1"/>
    <x v="1"/>
    <x v="0"/>
    <x v="13"/>
    <n v="-789.43"/>
    <n v="-796.78"/>
    <n v="-800.18"/>
    <n v="-711.84"/>
    <n v="-1087.1400000000001"/>
    <n v="-1000.79"/>
    <n v="-586.66"/>
    <n v="-777.12"/>
    <n v="-701.08"/>
    <n v="-660.52"/>
    <n v="-877.42"/>
    <n v="-698.76"/>
    <x v="0"/>
  </r>
  <r>
    <x v="0"/>
    <x v="0"/>
    <x v="0"/>
    <x v="1"/>
    <x v="1"/>
    <x v="0"/>
    <x v="13"/>
    <n v="-725.56"/>
    <n v="-747.46"/>
    <n v="-741"/>
    <n v="-878.14"/>
    <n v="-1010.62"/>
    <n v="-615.07000000000005"/>
    <n v="-1216.6500000000001"/>
    <n v="-484.49"/>
    <n v="-518.48"/>
    <n v="-900.19"/>
    <n v="-10679.13"/>
    <n v="0"/>
    <x v="1"/>
  </r>
  <r>
    <x v="0"/>
    <x v="0"/>
    <x v="0"/>
    <x v="1"/>
    <x v="1"/>
    <x v="0"/>
    <x v="14"/>
    <n v="0"/>
    <n v="0"/>
    <n v="0"/>
    <n v="1334.61"/>
    <n v="0"/>
    <n v="0"/>
    <n v="0"/>
    <n v="0"/>
    <n v="0"/>
    <n v="0"/>
    <n v="0"/>
    <n v="0"/>
    <x v="0"/>
  </r>
  <r>
    <x v="0"/>
    <x v="0"/>
    <x v="0"/>
    <x v="1"/>
    <x v="1"/>
    <x v="0"/>
    <x v="14"/>
    <n v="0"/>
    <n v="0"/>
    <n v="7063.9"/>
    <n v="0"/>
    <n v="0"/>
    <n v="0"/>
    <n v="0"/>
    <n v="0"/>
    <n v="0"/>
    <n v="0"/>
    <n v="7653.94"/>
    <n v="0"/>
    <x v="1"/>
  </r>
  <r>
    <x v="0"/>
    <x v="0"/>
    <x v="0"/>
    <x v="1"/>
    <x v="1"/>
    <x v="0"/>
    <x v="14"/>
    <n v="0"/>
    <n v="0"/>
    <n v="0"/>
    <n v="0"/>
    <n v="0"/>
    <n v="0"/>
    <n v="5750.3"/>
    <n v="20334.599999999999"/>
    <n v="0"/>
    <n v="0"/>
    <n v="0"/>
    <n v="0"/>
    <x v="3"/>
  </r>
  <r>
    <x v="0"/>
    <x v="0"/>
    <x v="0"/>
    <x v="1"/>
    <x v="1"/>
    <x v="0"/>
    <x v="14"/>
    <n v="3181.6"/>
    <n v="0"/>
    <n v="0"/>
    <n v="0"/>
    <n v="0"/>
    <n v="0"/>
    <n v="0"/>
    <n v="0"/>
    <n v="0"/>
    <n v="0"/>
    <n v="0"/>
    <n v="0"/>
    <x v="4"/>
  </r>
  <r>
    <x v="0"/>
    <x v="0"/>
    <x v="0"/>
    <x v="1"/>
    <x v="1"/>
    <x v="0"/>
    <x v="15"/>
    <n v="98015.039999999994"/>
    <n v="101219.57"/>
    <n v="100689.56"/>
    <n v="98026.21"/>
    <n v="91389.54"/>
    <n v="90204.83"/>
    <n v="88851.93"/>
    <n v="89341.55"/>
    <n v="94193.83"/>
    <n v="93844.12"/>
    <n v="93151.64"/>
    <n v="93032.83"/>
    <x v="0"/>
  </r>
  <r>
    <x v="0"/>
    <x v="0"/>
    <x v="0"/>
    <x v="1"/>
    <x v="1"/>
    <x v="0"/>
    <x v="15"/>
    <n v="87038.51"/>
    <n v="88171.42"/>
    <n v="0"/>
    <n v="0"/>
    <n v="0"/>
    <n v="0"/>
    <n v="0"/>
    <n v="0"/>
    <n v="0"/>
    <n v="0"/>
    <n v="0"/>
    <n v="0"/>
    <x v="1"/>
  </r>
  <r>
    <x v="0"/>
    <x v="0"/>
    <x v="0"/>
    <x v="1"/>
    <x v="1"/>
    <x v="0"/>
    <x v="16"/>
    <n v="0"/>
    <n v="0"/>
    <n v="0"/>
    <n v="0"/>
    <n v="0"/>
    <n v="0"/>
    <n v="0"/>
    <n v="0"/>
    <n v="0"/>
    <n v="0"/>
    <n v="0"/>
    <n v="1481.89"/>
    <x v="2"/>
  </r>
  <r>
    <x v="0"/>
    <x v="0"/>
    <x v="0"/>
    <x v="1"/>
    <x v="1"/>
    <x v="0"/>
    <x v="17"/>
    <n v="0"/>
    <n v="0"/>
    <n v="0"/>
    <n v="0"/>
    <n v="0"/>
    <n v="0"/>
    <n v="0"/>
    <n v="0"/>
    <n v="0"/>
    <n v="0"/>
    <n v="-2605.0500000000002"/>
    <n v="-2040.63"/>
    <x v="1"/>
  </r>
  <r>
    <x v="0"/>
    <x v="0"/>
    <x v="0"/>
    <x v="1"/>
    <x v="1"/>
    <x v="0"/>
    <x v="17"/>
    <n v="-2702.46"/>
    <n v="-3548.33"/>
    <n v="-11585.79"/>
    <n v="-3512.08"/>
    <n v="-3400.77"/>
    <n v="-3440.02"/>
    <n v="-3019.09"/>
    <n v="-14363.06"/>
    <n v="-2584.71"/>
    <n v="-4188.3100000000004"/>
    <n v="-2408.69"/>
    <n v="-2600.08"/>
    <x v="2"/>
  </r>
  <r>
    <x v="0"/>
    <x v="0"/>
    <x v="0"/>
    <x v="1"/>
    <x v="1"/>
    <x v="0"/>
    <x v="17"/>
    <n v="-2335.69"/>
    <n v="-2261.6799999999998"/>
    <n v="-1585.79"/>
    <n v="-1372.17"/>
    <n v="-1721.57"/>
    <n v="-1597.5"/>
    <n v="-1670.12"/>
    <n v="-1444.68"/>
    <n v="-1444.68"/>
    <n v="-3299.88"/>
    <n v="-3299.88"/>
    <n v="-3061.99"/>
    <x v="3"/>
  </r>
  <r>
    <x v="0"/>
    <x v="0"/>
    <x v="0"/>
    <x v="1"/>
    <x v="1"/>
    <x v="0"/>
    <x v="17"/>
    <n v="-2854.78"/>
    <n v="-2398.0100000000002"/>
    <n v="-1740.53"/>
    <n v="-1767.47"/>
    <n v="-1230.1500000000001"/>
    <n v="-1036.3599999999999"/>
    <n v="0"/>
    <n v="0"/>
    <n v="0"/>
    <n v="0"/>
    <n v="0"/>
    <n v="0"/>
    <x v="4"/>
  </r>
  <r>
    <x v="0"/>
    <x v="0"/>
    <x v="0"/>
    <x v="1"/>
    <x v="1"/>
    <x v="0"/>
    <x v="18"/>
    <n v="0"/>
    <n v="107618.67"/>
    <n v="122469.39"/>
    <n v="110020.89"/>
    <n v="109494.37"/>
    <n v="108824.11"/>
    <n v="102074.63"/>
    <n v="105174.39"/>
    <n v="105685.24"/>
    <n v="102576.86"/>
    <n v="112368.44"/>
    <n v="103890.04"/>
    <x v="1"/>
  </r>
  <r>
    <x v="0"/>
    <x v="0"/>
    <x v="0"/>
    <x v="1"/>
    <x v="1"/>
    <x v="0"/>
    <x v="18"/>
    <n v="97141.77"/>
    <n v="99905.31"/>
    <n v="93921.34"/>
    <n v="91243.86"/>
    <n v="86027.4"/>
    <n v="90300.87"/>
    <n v="86458.39"/>
    <n v="85241.23"/>
    <n v="85933.2"/>
    <n v="86911.54"/>
    <n v="86254.89"/>
    <n v="85829.6"/>
    <x v="2"/>
  </r>
  <r>
    <x v="0"/>
    <x v="0"/>
    <x v="0"/>
    <x v="1"/>
    <x v="1"/>
    <x v="0"/>
    <x v="18"/>
    <n v="90765.13"/>
    <n v="86776.23"/>
    <n v="87529.09"/>
    <n v="89647.84"/>
    <n v="89442.14"/>
    <n v="90064.1"/>
    <n v="89432.25"/>
    <n v="84678.03"/>
    <n v="89132.57"/>
    <n v="86589.15"/>
    <n v="95472.95"/>
    <n v="89209.64"/>
    <x v="3"/>
  </r>
  <r>
    <x v="0"/>
    <x v="0"/>
    <x v="0"/>
    <x v="1"/>
    <x v="1"/>
    <x v="0"/>
    <x v="18"/>
    <n v="80080.28"/>
    <n v="82764.73"/>
    <n v="86360.94"/>
    <n v="81778.87"/>
    <n v="80885.2"/>
    <n v="76010.91"/>
    <n v="0"/>
    <n v="0"/>
    <n v="0"/>
    <n v="0"/>
    <n v="0"/>
    <n v="0"/>
    <x v="4"/>
  </r>
  <r>
    <x v="0"/>
    <x v="0"/>
    <x v="0"/>
    <x v="1"/>
    <x v="1"/>
    <x v="0"/>
    <x v="19"/>
    <n v="0"/>
    <n v="0"/>
    <n v="0"/>
    <n v="0"/>
    <n v="0"/>
    <n v="0"/>
    <n v="0"/>
    <n v="0"/>
    <n v="0"/>
    <n v="0"/>
    <n v="105"/>
    <n v="105"/>
    <x v="1"/>
  </r>
  <r>
    <x v="0"/>
    <x v="0"/>
    <x v="0"/>
    <x v="1"/>
    <x v="1"/>
    <x v="0"/>
    <x v="19"/>
    <n v="105"/>
    <n v="105"/>
    <n v="105"/>
    <n v="105"/>
    <n v="105"/>
    <n v="105"/>
    <n v="105"/>
    <n v="105"/>
    <n v="105"/>
    <n v="105"/>
    <n v="105"/>
    <n v="105"/>
    <x v="2"/>
  </r>
  <r>
    <x v="0"/>
    <x v="0"/>
    <x v="0"/>
    <x v="1"/>
    <x v="1"/>
    <x v="0"/>
    <x v="19"/>
    <n v="105"/>
    <n v="105"/>
    <n v="105"/>
    <n v="105"/>
    <n v="210"/>
    <n v="0"/>
    <n v="0"/>
    <n v="0"/>
    <n v="0"/>
    <n v="630"/>
    <n v="105"/>
    <n v="105"/>
    <x v="3"/>
  </r>
  <r>
    <x v="0"/>
    <x v="0"/>
    <x v="0"/>
    <x v="1"/>
    <x v="1"/>
    <x v="0"/>
    <x v="19"/>
    <n v="105"/>
    <n v="105"/>
    <n v="105"/>
    <n v="0"/>
    <n v="105"/>
    <n v="105"/>
    <n v="0"/>
    <n v="0"/>
    <n v="0"/>
    <n v="0"/>
    <n v="0"/>
    <n v="0"/>
    <x v="4"/>
  </r>
  <r>
    <x v="0"/>
    <x v="0"/>
    <x v="0"/>
    <x v="1"/>
    <x v="1"/>
    <x v="0"/>
    <x v="20"/>
    <n v="0"/>
    <n v="0"/>
    <n v="0"/>
    <n v="0"/>
    <n v="0"/>
    <n v="0"/>
    <n v="0"/>
    <n v="0"/>
    <n v="0"/>
    <n v="0"/>
    <n v="0"/>
    <n v="0"/>
    <x v="2"/>
  </r>
  <r>
    <x v="0"/>
    <x v="0"/>
    <x v="0"/>
    <x v="1"/>
    <x v="1"/>
    <x v="0"/>
    <x v="20"/>
    <n v="770"/>
    <n v="490"/>
    <n v="210"/>
    <n v="0"/>
    <n v="140"/>
    <n v="0"/>
    <n v="70"/>
    <n v="70"/>
    <n v="70"/>
    <n v="70"/>
    <n v="70"/>
    <n v="70"/>
    <x v="3"/>
  </r>
  <r>
    <x v="0"/>
    <x v="0"/>
    <x v="0"/>
    <x v="1"/>
    <x v="1"/>
    <x v="0"/>
    <x v="20"/>
    <n v="70"/>
    <n v="70"/>
    <n v="0"/>
    <n v="0"/>
    <n v="0"/>
    <n v="0"/>
    <n v="0"/>
    <n v="0"/>
    <n v="0"/>
    <n v="0"/>
    <n v="0"/>
    <n v="0"/>
    <x v="4"/>
  </r>
  <r>
    <x v="1"/>
    <x v="1"/>
    <x v="1"/>
    <x v="0"/>
    <x v="0"/>
    <x v="0"/>
    <x v="23"/>
    <n v="-56564.63"/>
    <n v="-54786.16"/>
    <n v="-60351.74"/>
    <n v="-57471.33"/>
    <n v="-56778.42"/>
    <n v="-52012.24"/>
    <n v="-54305.919999999998"/>
    <n v="-57194.62"/>
    <n v="-54745.54"/>
    <n v="-60690.71"/>
    <n v="-62397.33"/>
    <n v="-61617.55"/>
    <x v="0"/>
  </r>
  <r>
    <x v="1"/>
    <x v="1"/>
    <x v="1"/>
    <x v="0"/>
    <x v="0"/>
    <x v="0"/>
    <x v="23"/>
    <n v="-61709.63"/>
    <n v="-52063.71"/>
    <n v="-66456.56"/>
    <n v="-41260.379999999997"/>
    <n v="-52486.63"/>
    <n v="-49205.51"/>
    <n v="-48307.61"/>
    <n v="-54887.14"/>
    <n v="-87996.85"/>
    <n v="-65402.54"/>
    <n v="-69734.14"/>
    <n v="-71175.87"/>
    <x v="1"/>
  </r>
  <r>
    <x v="1"/>
    <x v="1"/>
    <x v="1"/>
    <x v="0"/>
    <x v="0"/>
    <x v="0"/>
    <x v="23"/>
    <n v="-59622.87"/>
    <n v="-54632.59"/>
    <n v="-63887.17"/>
    <n v="-59425.93"/>
    <n v="-58726.6"/>
    <n v="-61528.15"/>
    <n v="-71828.42"/>
    <n v="-79895.009999999995"/>
    <n v="-77608.289999999994"/>
    <n v="-79097"/>
    <n v="-85499.27"/>
    <n v="-94790.01"/>
    <x v="2"/>
  </r>
  <r>
    <x v="1"/>
    <x v="1"/>
    <x v="1"/>
    <x v="0"/>
    <x v="0"/>
    <x v="0"/>
    <x v="23"/>
    <n v="-95555.56"/>
    <n v="-76642.34"/>
    <n v="-81631.94"/>
    <n v="-80040.990000000005"/>
    <n v="-69276.289999999994"/>
    <n v="-84746.02"/>
    <n v="-93525.119999999995"/>
    <n v="-94524.160000000003"/>
    <n v="-89930.02"/>
    <n v="-98199.27"/>
    <n v="-63513.87"/>
    <n v="-133402.89000000001"/>
    <x v="3"/>
  </r>
  <r>
    <x v="1"/>
    <x v="1"/>
    <x v="1"/>
    <x v="0"/>
    <x v="0"/>
    <x v="0"/>
    <x v="23"/>
    <n v="-94435.54"/>
    <n v="-95095"/>
    <n v="-104128.24"/>
    <n v="-94108.18"/>
    <n v="-95993.55"/>
    <n v="-93513.1"/>
    <n v="0"/>
    <n v="0"/>
    <n v="0"/>
    <n v="0"/>
    <n v="0"/>
    <n v="0"/>
    <x v="4"/>
  </r>
  <r>
    <x v="1"/>
    <x v="1"/>
    <x v="1"/>
    <x v="0"/>
    <x v="0"/>
    <x v="0"/>
    <x v="24"/>
    <n v="-26621.08"/>
    <n v="-23681.31"/>
    <n v="-25712.21"/>
    <n v="-25656.61"/>
    <n v="-26415.599999999999"/>
    <n v="-26294.86"/>
    <n v="-28776.65"/>
    <n v="-29112.98"/>
    <n v="-28227.19"/>
    <n v="-28248.080000000002"/>
    <n v="-26753.09"/>
    <n v="-30479.48"/>
    <x v="0"/>
  </r>
  <r>
    <x v="1"/>
    <x v="1"/>
    <x v="1"/>
    <x v="0"/>
    <x v="0"/>
    <x v="0"/>
    <x v="24"/>
    <n v="-36246.21"/>
    <n v="-29721.98"/>
    <n v="-28317.47"/>
    <n v="-20518.939999999999"/>
    <n v="-18128.29"/>
    <n v="-13203.85"/>
    <n v="-26281.54"/>
    <n v="-23979.439999999999"/>
    <n v="-12179.56"/>
    <n v="-12515.1"/>
    <n v="-13015.81"/>
    <n v="-13015.81"/>
    <x v="1"/>
  </r>
  <r>
    <x v="1"/>
    <x v="1"/>
    <x v="1"/>
    <x v="0"/>
    <x v="0"/>
    <x v="0"/>
    <x v="24"/>
    <n v="-16009.34"/>
    <n v="-16009.34"/>
    <n v="-12928.93"/>
    <n v="-12170.34"/>
    <n v="-13435.2"/>
    <n v="-13783.15"/>
    <n v="-14474.8"/>
    <n v="-16939.78"/>
    <n v="-16939.78"/>
    <n v="-16939.78"/>
    <n v="-16939.78"/>
    <n v="-16939.78"/>
    <x v="2"/>
  </r>
  <r>
    <x v="1"/>
    <x v="1"/>
    <x v="1"/>
    <x v="0"/>
    <x v="0"/>
    <x v="0"/>
    <x v="24"/>
    <n v="-16939.78"/>
    <n v="-16939.78"/>
    <n v="-18656.310000000001"/>
    <n v="-18656.310000000001"/>
    <n v="-18656.310000000001"/>
    <n v="-18656.310000000001"/>
    <n v="-18656.310000000001"/>
    <n v="-18656.310000000001"/>
    <n v="-18656.310000000001"/>
    <n v="-18656.310000000001"/>
    <n v="-18656.310000000001"/>
    <n v="-18656.310000000001"/>
    <x v="3"/>
  </r>
  <r>
    <x v="1"/>
    <x v="1"/>
    <x v="1"/>
    <x v="0"/>
    <x v="0"/>
    <x v="0"/>
    <x v="24"/>
    <n v="-18656.310000000001"/>
    <n v="-18656.310000000001"/>
    <n v="-19619.93"/>
    <n v="-19619.939999999999"/>
    <n v="-19619.939999999999"/>
    <n v="-19619.939999999999"/>
    <n v="0"/>
    <n v="0"/>
    <n v="0"/>
    <n v="0"/>
    <n v="0"/>
    <n v="0"/>
    <x v="4"/>
  </r>
  <r>
    <x v="1"/>
    <x v="1"/>
    <x v="1"/>
    <x v="0"/>
    <x v="0"/>
    <x v="0"/>
    <x v="25"/>
    <n v="0"/>
    <n v="0"/>
    <n v="0"/>
    <n v="0"/>
    <n v="0"/>
    <n v="0"/>
    <n v="0"/>
    <n v="0"/>
    <n v="-14854.48"/>
    <n v="-18480.919999999998"/>
    <n v="-20654.16"/>
    <n v="-21187.37"/>
    <x v="1"/>
  </r>
  <r>
    <x v="1"/>
    <x v="1"/>
    <x v="1"/>
    <x v="0"/>
    <x v="0"/>
    <x v="0"/>
    <x v="25"/>
    <n v="-22788.63"/>
    <n v="-20473.939999999999"/>
    <n v="-18454.14"/>
    <n v="-17422.060000000001"/>
    <n v="-19042.919999999998"/>
    <n v="-18881.82"/>
    <n v="-21058.47"/>
    <n v="-23747.46"/>
    <n v="-20069.03"/>
    <n v="-19835.240000000002"/>
    <n v="-21941.9"/>
    <n v="-22364.959999999999"/>
    <x v="2"/>
  </r>
  <r>
    <x v="1"/>
    <x v="1"/>
    <x v="1"/>
    <x v="0"/>
    <x v="0"/>
    <x v="0"/>
    <x v="25"/>
    <n v="-22397.5"/>
    <n v="-17589.25"/>
    <n v="-25697.15"/>
    <n v="-22445.3"/>
    <n v="-23949.3"/>
    <n v="-21669.84"/>
    <n v="-22077.56"/>
    <n v="-24675.4"/>
    <n v="-24247.59"/>
    <n v="-27979.07"/>
    <n v="-23754.560000000001"/>
    <n v="-24460.21"/>
    <x v="3"/>
  </r>
  <r>
    <x v="1"/>
    <x v="1"/>
    <x v="1"/>
    <x v="0"/>
    <x v="0"/>
    <x v="0"/>
    <x v="25"/>
    <n v="-31581.74"/>
    <n v="-28244.62"/>
    <n v="-21879.39"/>
    <n v="-17731.189999999999"/>
    <n v="-24049.08"/>
    <n v="-19234.919999999998"/>
    <n v="0"/>
    <n v="0"/>
    <n v="0"/>
    <n v="0"/>
    <n v="0"/>
    <n v="0"/>
    <x v="4"/>
  </r>
  <r>
    <x v="1"/>
    <x v="1"/>
    <x v="1"/>
    <x v="0"/>
    <x v="0"/>
    <x v="0"/>
    <x v="26"/>
    <n v="-2000"/>
    <n v="-2000"/>
    <n v="-2078.8000000000002"/>
    <n v="-2078.81"/>
    <n v="-2078.81"/>
    <n v="-2078.81"/>
    <n v="-2078.81"/>
    <n v="-2078.81"/>
    <n v="-2078.81"/>
    <n v="-2078.81"/>
    <n v="-2078.81"/>
    <n v="-2078.81"/>
    <x v="0"/>
  </r>
  <r>
    <x v="1"/>
    <x v="1"/>
    <x v="1"/>
    <x v="0"/>
    <x v="0"/>
    <x v="0"/>
    <x v="26"/>
    <n v="-2078.81"/>
    <n v="-2078.81"/>
    <n v="-2160.31"/>
    <n v="-1080.1600000000001"/>
    <n v="-1080.1600000000001"/>
    <n v="-2668.56"/>
    <n v="-4599.17"/>
    <n v="-4023.24"/>
    <n v="-4703.55"/>
    <n v="-4597.93"/>
    <n v="-5269.63"/>
    <n v="-5033.8999999999996"/>
    <x v="1"/>
  </r>
  <r>
    <x v="1"/>
    <x v="1"/>
    <x v="1"/>
    <x v="0"/>
    <x v="0"/>
    <x v="0"/>
    <x v="26"/>
    <n v="-5337.11"/>
    <n v="-5337.11"/>
    <n v="-4857.3"/>
    <n v="-4783.0200000000004"/>
    <n v="-4783.0200000000004"/>
    <n v="-5295.09"/>
    <n v="-5295.09"/>
    <n v="-5906.72"/>
    <n v="-5887.38"/>
    <n v="-6074.58"/>
    <n v="-6697.73"/>
    <n v="-7007.74"/>
    <x v="2"/>
  </r>
  <r>
    <x v="1"/>
    <x v="1"/>
    <x v="1"/>
    <x v="0"/>
    <x v="0"/>
    <x v="0"/>
    <x v="26"/>
    <n v="-6637.93"/>
    <n v="-7485.92"/>
    <n v="-9086.43"/>
    <n v="-8847.08"/>
    <n v="-9287.56"/>
    <n v="-9199.3799999999992"/>
    <n v="-37561.120000000003"/>
    <n v="-16694.080000000002"/>
    <n v="-15783.51"/>
    <n v="-16969.82"/>
    <n v="-17808.55"/>
    <n v="-25473.93"/>
    <x v="3"/>
  </r>
  <r>
    <x v="1"/>
    <x v="1"/>
    <x v="1"/>
    <x v="0"/>
    <x v="0"/>
    <x v="0"/>
    <x v="26"/>
    <n v="-8800.99"/>
    <n v="-18164.099999999999"/>
    <n v="-19152.39"/>
    <n v="-18206.64"/>
    <n v="-28380.93"/>
    <n v="-9653.2800000000007"/>
    <n v="0"/>
    <n v="0"/>
    <n v="0"/>
    <n v="0"/>
    <n v="0"/>
    <n v="0"/>
    <x v="4"/>
  </r>
  <r>
    <x v="1"/>
    <x v="1"/>
    <x v="1"/>
    <x v="0"/>
    <x v="0"/>
    <x v="0"/>
    <x v="27"/>
    <n v="-6076.92"/>
    <n v="-6104.18"/>
    <n v="-6104.18"/>
    <n v="-6104.18"/>
    <n v="-6402.7"/>
    <n v="-6358.23"/>
    <n v="-6358.23"/>
    <n v="-6358.23"/>
    <n v="-6358.23"/>
    <n v="-6358.23"/>
    <n v="-6358.23"/>
    <n v="-6358.23"/>
    <x v="0"/>
  </r>
  <r>
    <x v="1"/>
    <x v="1"/>
    <x v="1"/>
    <x v="0"/>
    <x v="0"/>
    <x v="0"/>
    <x v="27"/>
    <n v="-6358.23"/>
    <n v="-6392.29"/>
    <n v="-6392.29"/>
    <n v="-3196.15"/>
    <n v="-3214.8"/>
    <n v="-3253.23"/>
    <n v="-3651.25"/>
    <n v="-3253.23"/>
    <n v="-4554.5200000000004"/>
    <n v="-5155.3900000000003"/>
    <n v="-5205.16"/>
    <n v="-5205.16"/>
    <x v="1"/>
  </r>
  <r>
    <x v="1"/>
    <x v="1"/>
    <x v="1"/>
    <x v="0"/>
    <x v="0"/>
    <x v="0"/>
    <x v="27"/>
    <n v="-6506.45"/>
    <n v="-6552.1"/>
    <n v="-4586.4799999999996"/>
    <n v="-4586.4799999999996"/>
    <n v="-4847.79"/>
    <n v="-5645.99"/>
    <n v="-5820.21"/>
    <n v="-6186.48"/>
    <n v="-6186.48"/>
    <n v="-6186.48"/>
    <n v="-6186.48"/>
    <n v="-6186.48"/>
    <x v="2"/>
  </r>
  <r>
    <x v="1"/>
    <x v="1"/>
    <x v="1"/>
    <x v="0"/>
    <x v="0"/>
    <x v="0"/>
    <x v="27"/>
    <n v="-6186.48"/>
    <n v="-6186.48"/>
    <n v="-6186.48"/>
    <n v="-6186.48"/>
    <n v="-6186.48"/>
    <n v="-6922.5"/>
    <n v="-6922.5"/>
    <n v="-6922.5"/>
    <n v="-6922.5"/>
    <n v="-6922.5"/>
    <n v="-6922.5"/>
    <n v="-7332.75"/>
    <x v="3"/>
  </r>
  <r>
    <x v="1"/>
    <x v="1"/>
    <x v="1"/>
    <x v="0"/>
    <x v="0"/>
    <x v="0"/>
    <x v="27"/>
    <n v="-7332.75"/>
    <n v="-7332.75"/>
    <n v="-7332.75"/>
    <n v="-7332.75"/>
    <n v="-7332.75"/>
    <n v="-7332.75"/>
    <n v="0"/>
    <n v="0"/>
    <n v="0"/>
    <n v="0"/>
    <n v="0"/>
    <n v="0"/>
    <x v="4"/>
  </r>
  <r>
    <x v="1"/>
    <x v="1"/>
    <x v="1"/>
    <x v="0"/>
    <x v="0"/>
    <x v="0"/>
    <x v="28"/>
    <n v="-3235.63"/>
    <n v="0"/>
    <n v="0"/>
    <n v="0"/>
    <n v="0"/>
    <n v="0"/>
    <n v="0"/>
    <n v="0"/>
    <n v="0"/>
    <n v="0"/>
    <n v="0"/>
    <n v="0"/>
    <x v="0"/>
  </r>
  <r>
    <x v="1"/>
    <x v="1"/>
    <x v="1"/>
    <x v="0"/>
    <x v="0"/>
    <x v="0"/>
    <x v="28"/>
    <n v="0"/>
    <n v="0"/>
    <n v="0"/>
    <n v="0"/>
    <n v="0"/>
    <n v="0"/>
    <n v="0"/>
    <n v="-1924.33"/>
    <n v="-1255"/>
    <n v="-1255"/>
    <n v="-1255"/>
    <n v="-1255"/>
    <x v="1"/>
  </r>
  <r>
    <x v="1"/>
    <x v="1"/>
    <x v="1"/>
    <x v="0"/>
    <x v="0"/>
    <x v="0"/>
    <x v="28"/>
    <n v="-1255"/>
    <n v="-1255"/>
    <n v="-1255"/>
    <n v="-1255"/>
    <n v="-1255"/>
    <n v="-1255"/>
    <n v="-1316.72"/>
    <n v="-1370.73"/>
    <n v="-1370.73"/>
    <n v="-1370.73"/>
    <n v="-1370.73"/>
    <n v="-1370.73"/>
    <x v="2"/>
  </r>
  <r>
    <x v="1"/>
    <x v="1"/>
    <x v="1"/>
    <x v="0"/>
    <x v="0"/>
    <x v="0"/>
    <x v="28"/>
    <n v="-1370.73"/>
    <n v="-1370.73"/>
    <n v="-1370.73"/>
    <n v="-1370.73"/>
    <n v="-1370.73"/>
    <n v="-1370.73"/>
    <n v="-1457.87"/>
    <n v="-1534.12"/>
    <n v="-1534.12"/>
    <n v="-1534.12"/>
    <n v="-1534.12"/>
    <n v="-1534.12"/>
    <x v="3"/>
  </r>
  <r>
    <x v="1"/>
    <x v="1"/>
    <x v="1"/>
    <x v="0"/>
    <x v="0"/>
    <x v="0"/>
    <x v="28"/>
    <n v="-1534.12"/>
    <n v="-1534.12"/>
    <n v="-1534.12"/>
    <n v="-1534.12"/>
    <n v="-1534.12"/>
    <n v="-1534.12"/>
    <n v="0"/>
    <n v="0"/>
    <n v="0"/>
    <n v="0"/>
    <n v="0"/>
    <n v="0"/>
    <x v="4"/>
  </r>
  <r>
    <x v="1"/>
    <x v="1"/>
    <x v="1"/>
    <x v="0"/>
    <x v="0"/>
    <x v="0"/>
    <x v="29"/>
    <n v="-1000"/>
    <n v="0"/>
    <n v="0"/>
    <n v="0"/>
    <n v="0"/>
    <n v="0"/>
    <n v="0"/>
    <n v="0"/>
    <n v="0"/>
    <n v="0"/>
    <n v="0"/>
    <n v="0"/>
    <x v="0"/>
  </r>
  <r>
    <x v="1"/>
    <x v="1"/>
    <x v="1"/>
    <x v="0"/>
    <x v="0"/>
    <x v="0"/>
    <x v="30"/>
    <n v="-1162.53"/>
    <n v="-1162.53"/>
    <n v="-1162.53"/>
    <n v="-1162.53"/>
    <n v="-1162.53"/>
    <n v="-1162.53"/>
    <n v="-1201.07"/>
    <n v="-1201.07"/>
    <n v="-1201.07"/>
    <n v="-1201.07"/>
    <n v="-1201.07"/>
    <n v="-1201.07"/>
    <x v="0"/>
  </r>
  <r>
    <x v="1"/>
    <x v="1"/>
    <x v="1"/>
    <x v="0"/>
    <x v="0"/>
    <x v="0"/>
    <x v="30"/>
    <n v="-1201.07"/>
    <n v="-1201.07"/>
    <n v="-1201.07"/>
    <n v="-1201.07"/>
    <n v="-600.54"/>
    <n v="-600.54"/>
    <n v="-614.63"/>
    <n v="-614.63"/>
    <n v="-860.48"/>
    <n v="-860.48"/>
    <n v="-983.4"/>
    <n v="-983.4"/>
    <x v="1"/>
  </r>
  <r>
    <x v="1"/>
    <x v="1"/>
    <x v="1"/>
    <x v="0"/>
    <x v="0"/>
    <x v="0"/>
    <x v="30"/>
    <n v="-1229.25"/>
    <n v="-1229.25"/>
    <n v="-860.48"/>
    <n v="-1229.25"/>
    <n v="-860.48"/>
    <n v="-983.4"/>
    <n v="-1074.0899999999999"/>
    <n v="-1366.21"/>
    <n v="-1366.21"/>
    <n v="-1366.21"/>
    <n v="-1366.21"/>
    <n v="-1366.21"/>
    <x v="2"/>
  </r>
  <r>
    <x v="1"/>
    <x v="1"/>
    <x v="1"/>
    <x v="0"/>
    <x v="0"/>
    <x v="0"/>
    <x v="30"/>
    <n v="-1366.21"/>
    <n v="-1366.21"/>
    <n v="-1366.21"/>
    <n v="-1366.21"/>
    <n v="-1366.21"/>
    <n v="-1366.21"/>
    <n v="-1366.21"/>
    <n v="-1493.89"/>
    <n v="-1493.9"/>
    <n v="-1493.9"/>
    <n v="-1493.9"/>
    <n v="-1493.9"/>
    <x v="3"/>
  </r>
  <r>
    <x v="1"/>
    <x v="1"/>
    <x v="1"/>
    <x v="0"/>
    <x v="0"/>
    <x v="0"/>
    <x v="30"/>
    <n v="-1493.9"/>
    <n v="-1493.9"/>
    <n v="-1493.9"/>
    <n v="-1493.9"/>
    <n v="-1493.9"/>
    <n v="-1493.9"/>
    <n v="0"/>
    <n v="0"/>
    <n v="0"/>
    <n v="0"/>
    <n v="0"/>
    <n v="0"/>
    <x v="4"/>
  </r>
  <r>
    <x v="1"/>
    <x v="1"/>
    <x v="1"/>
    <x v="0"/>
    <x v="0"/>
    <x v="0"/>
    <x v="31"/>
    <n v="-111323.46"/>
    <n v="-82297.460000000006"/>
    <n v="-85351.2"/>
    <n v="-69294.59"/>
    <n v="-159514.6"/>
    <n v="-70389.919999999998"/>
    <n v="-70731.13"/>
    <n v="-70731.13"/>
    <n v="-71542.570000000007"/>
    <n v="-71542.58"/>
    <n v="-72139.66"/>
    <n v="-71611.66"/>
    <x v="0"/>
  </r>
  <r>
    <x v="1"/>
    <x v="1"/>
    <x v="1"/>
    <x v="0"/>
    <x v="0"/>
    <x v="0"/>
    <x v="31"/>
    <n v="-61721"/>
    <n v="-46427.199999999997"/>
    <n v="-44853.97"/>
    <n v="-36910.660000000003"/>
    <n v="-59979.45"/>
    <n v="-41209.67"/>
    <n v="-45657.86"/>
    <n v="-52520.78"/>
    <n v="-57345.760000000002"/>
    <n v="-57345.760000000002"/>
    <n v="-65383.56"/>
    <n v="-62608.42"/>
    <x v="1"/>
  </r>
  <r>
    <x v="1"/>
    <x v="1"/>
    <x v="1"/>
    <x v="0"/>
    <x v="0"/>
    <x v="0"/>
    <x v="31"/>
    <n v="-72869.13"/>
    <n v="-72869.13"/>
    <n v="-57478.06"/>
    <n v="-57478.06"/>
    <n v="-59488.91"/>
    <n v="-55051.57"/>
    <n v="-55783.26"/>
    <n v="-66495.210000000006"/>
    <n v="-68034.429999999993"/>
    <n v="-98337.2"/>
    <n v="-99498.55"/>
    <n v="-53635.62"/>
    <x v="2"/>
  </r>
  <r>
    <x v="1"/>
    <x v="1"/>
    <x v="1"/>
    <x v="0"/>
    <x v="0"/>
    <x v="0"/>
    <x v="31"/>
    <n v="-53635.62"/>
    <n v="-53635.62"/>
    <n v="-53635.62"/>
    <n v="-53635.62"/>
    <n v="-58710.94"/>
    <n v="-55587.43"/>
    <n v="-56108.18"/>
    <n v="-56108.18"/>
    <n v="-56378.63"/>
    <n v="-57895.3"/>
    <n v="-59807.360000000001"/>
    <n v="-60771.61"/>
    <x v="3"/>
  </r>
  <r>
    <x v="1"/>
    <x v="1"/>
    <x v="1"/>
    <x v="0"/>
    <x v="0"/>
    <x v="0"/>
    <x v="31"/>
    <n v="-60771.61"/>
    <n v="-60771.61"/>
    <n v="-60771.61"/>
    <n v="-60771.61"/>
    <n v="-62527.35"/>
    <n v="-67874.91"/>
    <n v="0"/>
    <n v="0"/>
    <n v="0"/>
    <n v="0"/>
    <n v="0"/>
    <n v="0"/>
    <x v="4"/>
  </r>
  <r>
    <x v="1"/>
    <x v="1"/>
    <x v="1"/>
    <x v="0"/>
    <x v="0"/>
    <x v="0"/>
    <x v="32"/>
    <n v="-2250"/>
    <n v="-2250"/>
    <n v="-2250"/>
    <n v="-2250"/>
    <n v="-2250"/>
    <n v="-2250"/>
    <n v="-2250"/>
    <n v="-2250"/>
    <n v="-2250"/>
    <n v="-2250"/>
    <n v="-2250"/>
    <n v="-2250"/>
    <x v="0"/>
  </r>
  <r>
    <x v="1"/>
    <x v="1"/>
    <x v="1"/>
    <x v="0"/>
    <x v="0"/>
    <x v="0"/>
    <x v="32"/>
    <n v="-2250"/>
    <n v="-2250"/>
    <n v="-2250"/>
    <n v="-2250"/>
    <n v="-2250"/>
    <n v="-2250"/>
    <n v="-2250"/>
    <n v="-2250"/>
    <n v="-2250"/>
    <n v="-2250"/>
    <n v="-2250"/>
    <n v="-2250"/>
    <x v="1"/>
  </r>
  <r>
    <x v="1"/>
    <x v="1"/>
    <x v="1"/>
    <x v="0"/>
    <x v="0"/>
    <x v="0"/>
    <x v="32"/>
    <n v="-2250"/>
    <n v="-2250"/>
    <n v="-2250"/>
    <n v="-2250"/>
    <n v="-2250"/>
    <n v="-2250"/>
    <n v="-2250"/>
    <n v="-2250"/>
    <n v="-2250"/>
    <n v="-2250"/>
    <n v="-2250"/>
    <n v="-2250"/>
    <x v="2"/>
  </r>
  <r>
    <x v="1"/>
    <x v="1"/>
    <x v="1"/>
    <x v="0"/>
    <x v="0"/>
    <x v="0"/>
    <x v="32"/>
    <n v="-2250"/>
    <n v="-2250"/>
    <n v="-2250"/>
    <n v="-2250"/>
    <n v="-2250"/>
    <n v="-2250"/>
    <n v="-2250"/>
    <n v="-2250"/>
    <n v="-2250"/>
    <n v="-2250"/>
    <n v="-3049.4"/>
    <n v="-3049.4"/>
    <x v="3"/>
  </r>
  <r>
    <x v="1"/>
    <x v="1"/>
    <x v="1"/>
    <x v="0"/>
    <x v="0"/>
    <x v="0"/>
    <x v="32"/>
    <n v="-3049.4"/>
    <n v="-3049.4"/>
    <n v="-3049.4"/>
    <n v="-3049.4"/>
    <n v="-3049.4"/>
    <n v="-3049.4"/>
    <n v="0"/>
    <n v="0"/>
    <n v="0"/>
    <n v="0"/>
    <n v="0"/>
    <n v="0"/>
    <x v="4"/>
  </r>
  <r>
    <x v="1"/>
    <x v="1"/>
    <x v="1"/>
    <x v="0"/>
    <x v="0"/>
    <x v="0"/>
    <x v="33"/>
    <n v="-1595.34"/>
    <n v="-1605.34"/>
    <n v="-1555.34"/>
    <n v="-1555.34"/>
    <n v="-1605.34"/>
    <n v="-1555.34"/>
    <n v="-1555.34"/>
    <n v="-1555.34"/>
    <n v="-1555.34"/>
    <n v="-1588.73"/>
    <n v="-1741.38"/>
    <n v="-1602.73"/>
    <x v="0"/>
  </r>
  <r>
    <x v="1"/>
    <x v="1"/>
    <x v="1"/>
    <x v="0"/>
    <x v="0"/>
    <x v="0"/>
    <x v="33"/>
    <n v="-1602.73"/>
    <n v="-1602.73"/>
    <n v="-1652.73"/>
    <n v="-1602.73"/>
    <n v="-1652.73"/>
    <n v="-18580.939999999999"/>
    <n v="-18580.939999999999"/>
    <n v="-18530.939999999999"/>
    <n v="-18530.939999999999"/>
    <n v="-18530.939999999999"/>
    <n v="-18567.47"/>
    <n v="-18599.43"/>
    <x v="1"/>
  </r>
  <r>
    <x v="1"/>
    <x v="1"/>
    <x v="1"/>
    <x v="0"/>
    <x v="0"/>
    <x v="0"/>
    <x v="33"/>
    <n v="-18599.43"/>
    <n v="-18599.43"/>
    <n v="-18599.43"/>
    <n v="-18649.43"/>
    <n v="-28097.27"/>
    <n v="-29618.09"/>
    <n v="-29618.09"/>
    <n v="-29618.09"/>
    <n v="-29618.09"/>
    <n v="-29618.09"/>
    <n v="-29706.98"/>
    <n v="-119618.59"/>
    <x v="2"/>
  </r>
  <r>
    <x v="1"/>
    <x v="1"/>
    <x v="1"/>
    <x v="0"/>
    <x v="0"/>
    <x v="0"/>
    <x v="33"/>
    <n v="-74701.67"/>
    <n v="-75406.38"/>
    <n v="-75708.399999999994"/>
    <n v="-75708.399999999994"/>
    <n v="-75708.399999999994"/>
    <n v="-83267.09"/>
    <n v="-83267.100000000006"/>
    <n v="-83267.100000000006"/>
    <n v="-83267.100000000006"/>
    <n v="-83267.100000000006"/>
    <n v="-83374.67"/>
    <n v="-83375.039999999994"/>
    <x v="3"/>
  </r>
  <r>
    <x v="1"/>
    <x v="1"/>
    <x v="1"/>
    <x v="0"/>
    <x v="0"/>
    <x v="0"/>
    <x v="33"/>
    <n v="-83375.039999999994"/>
    <n v="-83795.009999999995"/>
    <n v="-83975"/>
    <n v="-83975"/>
    <n v="-83975"/>
    <n v="-86634.74"/>
    <n v="0"/>
    <n v="0"/>
    <n v="0"/>
    <n v="0"/>
    <n v="0"/>
    <n v="0"/>
    <x v="4"/>
  </r>
  <r>
    <x v="1"/>
    <x v="1"/>
    <x v="1"/>
    <x v="0"/>
    <x v="0"/>
    <x v="0"/>
    <x v="34"/>
    <n v="-210360.42"/>
    <n v="-212394.63"/>
    <n v="-213594.63"/>
    <n v="-213936.46"/>
    <n v="-213936.46"/>
    <n v="-208242.48"/>
    <n v="-239900.48"/>
    <n v="-207049.48"/>
    <n v="-209954.89"/>
    <n v="-209954.89"/>
    <n v="-209954.89"/>
    <n v="-209954.89"/>
    <x v="0"/>
  </r>
  <r>
    <x v="1"/>
    <x v="1"/>
    <x v="1"/>
    <x v="0"/>
    <x v="0"/>
    <x v="0"/>
    <x v="34"/>
    <n v="-209861.56"/>
    <n v="-225366.53"/>
    <n v="-230675.06"/>
    <n v="-155041.14000000001"/>
    <n v="-155041.14000000001"/>
    <n v="-141814.22"/>
    <n v="-142600.95999999999"/>
    <n v="-172340.79"/>
    <n v="-218605.17"/>
    <n v="-221705.17"/>
    <n v="-260377.16"/>
    <n v="-266527.15999999997"/>
    <x v="1"/>
  </r>
  <r>
    <x v="1"/>
    <x v="1"/>
    <x v="1"/>
    <x v="0"/>
    <x v="0"/>
    <x v="0"/>
    <x v="34"/>
    <n v="-310048.12"/>
    <n v="-317239.96000000002"/>
    <n v="-238304.94"/>
    <n v="-237169.4"/>
    <n v="-229308.27"/>
    <n v="-255107.93"/>
    <n v="-257639.41"/>
    <n v="-320830.28000000003"/>
    <n v="-329599.53999999998"/>
    <n v="-336213.3"/>
    <n v="-334496.34000000003"/>
    <n v="-335177.74"/>
    <x v="2"/>
  </r>
  <r>
    <x v="1"/>
    <x v="1"/>
    <x v="1"/>
    <x v="0"/>
    <x v="0"/>
    <x v="0"/>
    <x v="34"/>
    <n v="-335177.74"/>
    <n v="-342715.28"/>
    <n v="-342462.1"/>
    <n v="-345780.63"/>
    <n v="-347280.63"/>
    <n v="-347280.63"/>
    <n v="-373671.77"/>
    <n v="-384273.58"/>
    <n v="-392440.71"/>
    <n v="-392440.71"/>
    <n v="-393470.45"/>
    <n v="-393911.76"/>
    <x v="3"/>
  </r>
  <r>
    <x v="1"/>
    <x v="1"/>
    <x v="1"/>
    <x v="0"/>
    <x v="0"/>
    <x v="0"/>
    <x v="34"/>
    <n v="-394882.11"/>
    <n v="-399698.85"/>
    <n v="-399587.74"/>
    <n v="-400681.18"/>
    <n v="-400743.95"/>
    <n v="-397167.84"/>
    <n v="0"/>
    <n v="0"/>
    <n v="0"/>
    <n v="0"/>
    <n v="0"/>
    <n v="0"/>
    <x v="4"/>
  </r>
  <r>
    <x v="1"/>
    <x v="1"/>
    <x v="1"/>
    <x v="0"/>
    <x v="0"/>
    <x v="0"/>
    <x v="35"/>
    <n v="-1026494.81"/>
    <n v="-1014452.85"/>
    <n v="-1139555.8999999999"/>
    <n v="-999713.79"/>
    <n v="-826306.94"/>
    <n v="-919189.1"/>
    <n v="-921706.78"/>
    <n v="-988875.78"/>
    <n v="-992262.44"/>
    <n v="-993096.17"/>
    <n v="-1000631.84"/>
    <n v="-1003763.14"/>
    <x v="0"/>
  </r>
  <r>
    <x v="1"/>
    <x v="1"/>
    <x v="1"/>
    <x v="0"/>
    <x v="0"/>
    <x v="0"/>
    <x v="35"/>
    <n v="-1002330.67"/>
    <n v="-1004733.11"/>
    <n v="-1145457.44"/>
    <n v="-764348.4"/>
    <n v="-765598.41"/>
    <n v="-724439.46"/>
    <n v="-720178.99"/>
    <n v="-722465.76"/>
    <n v="-839216.58"/>
    <n v="-846440.71"/>
    <n v="-901979.34"/>
    <n v="-910052.01"/>
    <x v="1"/>
  </r>
  <r>
    <x v="1"/>
    <x v="1"/>
    <x v="1"/>
    <x v="0"/>
    <x v="0"/>
    <x v="0"/>
    <x v="35"/>
    <n v="-1026945.31"/>
    <n v="-1030874.64"/>
    <n v="-798936.73"/>
    <n v="-790112.97"/>
    <n v="-788596.18"/>
    <n v="-856007.84"/>
    <n v="-806079.4"/>
    <n v="-969497.15"/>
    <n v="-1256863.79"/>
    <n v="-1083227.73"/>
    <n v="-1090877.3899999999"/>
    <n v="-1125562.55"/>
    <x v="2"/>
  </r>
  <r>
    <x v="1"/>
    <x v="1"/>
    <x v="1"/>
    <x v="0"/>
    <x v="0"/>
    <x v="0"/>
    <x v="35"/>
    <n v="-1132648.31"/>
    <n v="-1134704.1100000001"/>
    <n v="-1157216.8999999999"/>
    <n v="-1165652.8700000001"/>
    <n v="-1165492.8700000001"/>
    <n v="-1181786.56"/>
    <n v="-1179346.01"/>
    <n v="-1183760.96"/>
    <n v="-1191118.53"/>
    <n v="-1214247.68"/>
    <n v="-1220681.33"/>
    <n v="-1232966.31"/>
    <x v="3"/>
  </r>
  <r>
    <x v="1"/>
    <x v="1"/>
    <x v="1"/>
    <x v="0"/>
    <x v="0"/>
    <x v="0"/>
    <x v="35"/>
    <n v="-1234176.98"/>
    <n v="-1236174.48"/>
    <n v="-1283202.52"/>
    <n v="-1251137.6200000001"/>
    <n v="-1251379.25"/>
    <n v="-1257500.99"/>
    <n v="0"/>
    <n v="0"/>
    <n v="0"/>
    <n v="0"/>
    <n v="0"/>
    <n v="0"/>
    <x v="4"/>
  </r>
  <r>
    <x v="1"/>
    <x v="1"/>
    <x v="1"/>
    <x v="0"/>
    <x v="0"/>
    <x v="0"/>
    <x v="36"/>
    <n v="-67101.179999999993"/>
    <n v="-67101.179999999993"/>
    <n v="-68311.17"/>
    <n v="-69369.919999999998"/>
    <n v="-69369.919999999998"/>
    <n v="-69369.919999999998"/>
    <n v="-69369.919999999998"/>
    <n v="-69369.919999999998"/>
    <n v="-69369.919999999998"/>
    <n v="-69369.919999999998"/>
    <n v="-69369.919999999998"/>
    <n v="-69369.919999999998"/>
    <x v="0"/>
  </r>
  <r>
    <x v="1"/>
    <x v="1"/>
    <x v="1"/>
    <x v="0"/>
    <x v="0"/>
    <x v="0"/>
    <x v="36"/>
    <n v="-69796.72"/>
    <n v="-69796.73"/>
    <n v="-71048.19"/>
    <n v="-72143.199999999997"/>
    <n v="-9950.33"/>
    <n v="-9950.33"/>
    <n v="-9950.33"/>
    <n v="-9950.33"/>
    <n v="-9950.33"/>
    <n v="-9950.33"/>
    <n v="-9950.33"/>
    <n v="-9950.33"/>
    <x v="1"/>
  </r>
  <r>
    <x v="1"/>
    <x v="1"/>
    <x v="1"/>
    <x v="0"/>
    <x v="0"/>
    <x v="0"/>
    <x v="36"/>
    <n v="-10492.35"/>
    <n v="-10492.35"/>
    <n v="-10492.35"/>
    <n v="-10492.35"/>
    <n v="-10492.35"/>
    <n v="-10492.35"/>
    <n v="-10492.35"/>
    <n v="-10492.35"/>
    <n v="-10492.35"/>
    <n v="-10492.35"/>
    <n v="-10492.35"/>
    <n v="-10492.35"/>
    <x v="2"/>
  </r>
  <r>
    <x v="1"/>
    <x v="1"/>
    <x v="1"/>
    <x v="0"/>
    <x v="0"/>
    <x v="0"/>
    <x v="36"/>
    <n v="-11558.39"/>
    <n v="-11558.39"/>
    <n v="-11558.39"/>
    <n v="-11558.39"/>
    <n v="-11558.39"/>
    <n v="-11558.39"/>
    <n v="-11558.39"/>
    <n v="-11558.39"/>
    <n v="-11558.39"/>
    <n v="-11558.39"/>
    <n v="-11558.39"/>
    <n v="-11558.39"/>
    <x v="3"/>
  </r>
  <r>
    <x v="1"/>
    <x v="1"/>
    <x v="1"/>
    <x v="0"/>
    <x v="0"/>
    <x v="0"/>
    <x v="36"/>
    <n v="-12244.08"/>
    <n v="-12244.08"/>
    <n v="-12244.08"/>
    <n v="-12244.08"/>
    <n v="-12244.08"/>
    <n v="-12244.08"/>
    <n v="0"/>
    <n v="0"/>
    <n v="0"/>
    <n v="0"/>
    <n v="0"/>
    <n v="0"/>
    <x v="4"/>
  </r>
  <r>
    <x v="1"/>
    <x v="1"/>
    <x v="1"/>
    <x v="0"/>
    <x v="0"/>
    <x v="0"/>
    <x v="37"/>
    <n v="-3137.86"/>
    <n v="-3200.83"/>
    <n v="-2043.2"/>
    <n v="-1373"/>
    <n v="-1373"/>
    <n v="-11302.92"/>
    <n v="-11374.79"/>
    <n v="-11456.92"/>
    <n v="-11456.92"/>
    <n v="-11525.13"/>
    <n v="-11820.28"/>
    <n v="-12156.74"/>
    <x v="0"/>
  </r>
  <r>
    <x v="1"/>
    <x v="1"/>
    <x v="1"/>
    <x v="0"/>
    <x v="0"/>
    <x v="0"/>
    <x v="37"/>
    <n v="-12156.74"/>
    <n v="-12156.74"/>
    <n v="-12156.74"/>
    <n v="-11607.24"/>
    <n v="-73548.259999999995"/>
    <n v="-135351.88"/>
    <n v="-73410.86"/>
    <n v="-73410.86"/>
    <n v="-73630.66"/>
    <n v="-11689.64"/>
    <n v="-11834.63"/>
    <n v="-11878.95"/>
    <x v="1"/>
  </r>
  <r>
    <x v="1"/>
    <x v="1"/>
    <x v="1"/>
    <x v="0"/>
    <x v="0"/>
    <x v="0"/>
    <x v="37"/>
    <n v="-177099.44"/>
    <n v="-53357.09"/>
    <n v="-91063.66"/>
    <n v="-49953.59"/>
    <n v="-49710.59"/>
    <n v="-58979.72"/>
    <n v="-55310.26"/>
    <n v="-57908.6"/>
    <n v="-57908.6"/>
    <n v="-12991.69"/>
    <n v="-13027.59"/>
    <n v="-13082.23"/>
    <x v="2"/>
  </r>
  <r>
    <x v="1"/>
    <x v="1"/>
    <x v="1"/>
    <x v="0"/>
    <x v="0"/>
    <x v="0"/>
    <x v="37"/>
    <n v="-13082.23"/>
    <n v="-13082.23"/>
    <n v="-13152.2"/>
    <n v="-13209.21"/>
    <n v="-13209.21"/>
    <n v="-14522.08"/>
    <n v="-14522.08"/>
    <n v="-14547.32"/>
    <n v="-14547.32"/>
    <n v="-14547.32"/>
    <n v="-14650.57"/>
    <n v="-14650.57"/>
    <x v="3"/>
  </r>
  <r>
    <x v="1"/>
    <x v="1"/>
    <x v="1"/>
    <x v="0"/>
    <x v="0"/>
    <x v="0"/>
    <x v="37"/>
    <n v="-14650.57"/>
    <n v="-14650.57"/>
    <n v="-14689.85"/>
    <n v="-14724.38"/>
    <n v="-14796.38"/>
    <n v="-15258.35"/>
    <n v="0"/>
    <n v="0"/>
    <n v="0"/>
    <n v="0"/>
    <n v="0"/>
    <n v="0"/>
    <x v="4"/>
  </r>
  <r>
    <x v="1"/>
    <x v="1"/>
    <x v="1"/>
    <x v="0"/>
    <x v="0"/>
    <x v="0"/>
    <x v="38"/>
    <n v="-99989.38"/>
    <n v="-99989.38"/>
    <n v="-99989.38"/>
    <n v="-100072.56"/>
    <n v="-100072.56"/>
    <n v="-101005.03"/>
    <n v="-101005.03"/>
    <n v="-101005.03"/>
    <n v="-101005.03"/>
    <n v="-102997.73"/>
    <n v="-102313.77"/>
    <n v="-101321.76"/>
    <x v="0"/>
  </r>
  <r>
    <x v="1"/>
    <x v="1"/>
    <x v="1"/>
    <x v="0"/>
    <x v="0"/>
    <x v="0"/>
    <x v="38"/>
    <n v="-101487.48"/>
    <n v="-101487.48"/>
    <n v="-183219.08"/>
    <n v="-101487.48"/>
    <n v="-101487.48"/>
    <n v="-101906.5"/>
    <n v="-101906.5"/>
    <n v="-101906.5"/>
    <n v="-101906.5"/>
    <n v="-104633.94"/>
    <n v="-104633.94"/>
    <n v="-104936.18"/>
    <x v="1"/>
  </r>
  <r>
    <x v="1"/>
    <x v="1"/>
    <x v="1"/>
    <x v="0"/>
    <x v="0"/>
    <x v="0"/>
    <x v="38"/>
    <n v="-105200.64"/>
    <n v="-105200.64"/>
    <n v="-105200.64"/>
    <n v="-105200.64"/>
    <n v="-105200.64"/>
    <n v="-107055.67"/>
    <n v="-107055.67"/>
    <n v="-107055.67"/>
    <n v="-107055.67"/>
    <n v="-114914.35"/>
    <n v="-114914.35"/>
    <n v="-138291.62"/>
    <x v="2"/>
  </r>
  <r>
    <x v="1"/>
    <x v="1"/>
    <x v="1"/>
    <x v="0"/>
    <x v="0"/>
    <x v="0"/>
    <x v="38"/>
    <n v="-138878.14000000001"/>
    <n v="-116171.19"/>
    <n v="-116171.19"/>
    <n v="-116171.19"/>
    <n v="-116171.19"/>
    <n v="-116171.19"/>
    <n v="-116279.1"/>
    <n v="-116279.1"/>
    <n v="-116279.1"/>
    <n v="-118121.88"/>
    <n v="-118121.88"/>
    <n v="-119883.98"/>
    <x v="3"/>
  </r>
  <r>
    <x v="1"/>
    <x v="1"/>
    <x v="1"/>
    <x v="0"/>
    <x v="0"/>
    <x v="0"/>
    <x v="38"/>
    <n v="-120238.78"/>
    <n v="-142945.73000000001"/>
    <n v="-120238.78"/>
    <n v="-120238.78"/>
    <n v="-120238.78"/>
    <n v="-120238.78"/>
    <n v="0"/>
    <n v="0"/>
    <n v="0"/>
    <n v="0"/>
    <n v="0"/>
    <n v="0"/>
    <x v="4"/>
  </r>
  <r>
    <x v="1"/>
    <x v="1"/>
    <x v="1"/>
    <x v="0"/>
    <x v="0"/>
    <x v="0"/>
    <x v="39"/>
    <n v="0"/>
    <n v="0"/>
    <n v="0"/>
    <n v="0"/>
    <n v="0"/>
    <n v="0"/>
    <n v="0"/>
    <n v="0"/>
    <n v="0"/>
    <n v="-1206"/>
    <n v="0"/>
    <n v="0"/>
    <x v="2"/>
  </r>
  <r>
    <x v="1"/>
    <x v="1"/>
    <x v="1"/>
    <x v="0"/>
    <x v="0"/>
    <x v="0"/>
    <x v="39"/>
    <n v="0"/>
    <n v="0"/>
    <n v="0"/>
    <n v="0"/>
    <n v="-16749.330000000002"/>
    <n v="-4568"/>
    <n v="0"/>
    <n v="0"/>
    <n v="0"/>
    <n v="0"/>
    <n v="0"/>
    <n v="0"/>
    <x v="4"/>
  </r>
  <r>
    <x v="1"/>
    <x v="1"/>
    <x v="1"/>
    <x v="0"/>
    <x v="0"/>
    <x v="0"/>
    <x v="40"/>
    <n v="0"/>
    <n v="-245.37"/>
    <n v="-245.37"/>
    <n v="-245.37"/>
    <n v="-245.37"/>
    <n v="0"/>
    <n v="-245.37"/>
    <n v="0"/>
    <n v="0"/>
    <n v="0"/>
    <n v="0"/>
    <n v="0"/>
    <x v="0"/>
  </r>
  <r>
    <x v="1"/>
    <x v="1"/>
    <x v="1"/>
    <x v="0"/>
    <x v="0"/>
    <x v="0"/>
    <x v="41"/>
    <n v="-500"/>
    <n v="0"/>
    <n v="0"/>
    <n v="0"/>
    <n v="0"/>
    <n v="0"/>
    <n v="0"/>
    <n v="0"/>
    <n v="0"/>
    <n v="0"/>
    <n v="0"/>
    <n v="0"/>
    <x v="0"/>
  </r>
  <r>
    <x v="1"/>
    <x v="1"/>
    <x v="1"/>
    <x v="0"/>
    <x v="0"/>
    <x v="0"/>
    <x v="42"/>
    <n v="-646.51"/>
    <n v="-646.51"/>
    <n v="-671.98"/>
    <n v="-675"/>
    <n v="-675"/>
    <n v="-675"/>
    <n v="-675"/>
    <n v="-675"/>
    <n v="-675"/>
    <n v="-675"/>
    <n v="-675"/>
    <n v="-675"/>
    <x v="0"/>
  </r>
  <r>
    <x v="1"/>
    <x v="1"/>
    <x v="1"/>
    <x v="0"/>
    <x v="0"/>
    <x v="0"/>
    <x v="42"/>
    <n v="-675"/>
    <n v="-675"/>
    <n v="-675"/>
    <n v="-697.36"/>
    <n v="-697.36"/>
    <n v="-697.36"/>
    <n v="-697.36"/>
    <n v="-697.36"/>
    <n v="-697.36"/>
    <n v="-697.36"/>
    <n v="-697.36"/>
    <n v="-697.36"/>
    <x v="1"/>
  </r>
  <r>
    <x v="1"/>
    <x v="1"/>
    <x v="1"/>
    <x v="0"/>
    <x v="0"/>
    <x v="0"/>
    <x v="42"/>
    <n v="-697.36"/>
    <n v="-697.36"/>
    <n v="-697.36"/>
    <n v="-745.74"/>
    <n v="-745.74"/>
    <n v="-745.74"/>
    <n v="-745.74"/>
    <n v="-745.74"/>
    <n v="-745.74"/>
    <n v="0"/>
    <n v="0"/>
    <n v="0"/>
    <x v="2"/>
  </r>
  <r>
    <x v="1"/>
    <x v="1"/>
    <x v="1"/>
    <x v="0"/>
    <x v="0"/>
    <x v="0"/>
    <x v="43"/>
    <n v="-1079621.33"/>
    <n v="-1078171.04"/>
    <n v="-1078555.3400000001"/>
    <n v="-1160031.3"/>
    <n v="-1162822.52"/>
    <n v="-1162638.8600000001"/>
    <n v="-1162557.03"/>
    <n v="-1236610.9099999999"/>
    <n v="-1174393.01"/>
    <n v="-1189172.8899999999"/>
    <n v="-1191829.07"/>
    <n v="-1231434.6200000001"/>
    <x v="0"/>
  </r>
  <r>
    <x v="1"/>
    <x v="1"/>
    <x v="1"/>
    <x v="0"/>
    <x v="0"/>
    <x v="0"/>
    <x v="43"/>
    <n v="-1206871.9099999999"/>
    <n v="-1204818.99"/>
    <n v="-1201405.6000000001"/>
    <n v="-819882.3"/>
    <n v="-885774.44"/>
    <n v="-679532.06"/>
    <n v="-685414.66"/>
    <n v="-734520.25"/>
    <n v="-900969.94"/>
    <n v="-960172.28"/>
    <n v="-1017280.14"/>
    <n v="-1044165.72"/>
    <x v="1"/>
  </r>
  <r>
    <x v="1"/>
    <x v="1"/>
    <x v="1"/>
    <x v="0"/>
    <x v="0"/>
    <x v="0"/>
    <x v="43"/>
    <n v="-1239360.82"/>
    <n v="-1239513.3600000001"/>
    <n v="-1012986.09"/>
    <n v="-1032650.64"/>
    <n v="-1075317.5900000001"/>
    <n v="-1146979.75"/>
    <n v="-1159144.82"/>
    <n v="-1316864.8700000001"/>
    <n v="-1326532.8700000001"/>
    <n v="-1354474.7"/>
    <n v="-1276974.78"/>
    <n v="-1300897.98"/>
    <x v="2"/>
  </r>
  <r>
    <x v="1"/>
    <x v="1"/>
    <x v="1"/>
    <x v="0"/>
    <x v="0"/>
    <x v="0"/>
    <x v="43"/>
    <n v="-1393888.42"/>
    <n v="-1386933.82"/>
    <n v="-1410407.15"/>
    <n v="-1593106.02"/>
    <n v="-1460964.71"/>
    <n v="-1442646.65"/>
    <n v="-1444611.09"/>
    <n v="-1448517.83"/>
    <n v="-1445231.66"/>
    <n v="-1472524.04"/>
    <n v="-1482796.46"/>
    <n v="-2597275.2200000002"/>
    <x v="3"/>
  </r>
  <r>
    <x v="1"/>
    <x v="1"/>
    <x v="1"/>
    <x v="0"/>
    <x v="0"/>
    <x v="0"/>
    <x v="43"/>
    <n v="-1524953.76"/>
    <n v="-1288929.73"/>
    <n v="-1692356.03"/>
    <n v="-1510843.29"/>
    <n v="-1523483.11"/>
    <n v="-1518376.43"/>
    <n v="0"/>
    <n v="0"/>
    <n v="0"/>
    <n v="0"/>
    <n v="0"/>
    <n v="0"/>
    <x v="4"/>
  </r>
  <r>
    <x v="1"/>
    <x v="1"/>
    <x v="1"/>
    <x v="0"/>
    <x v="0"/>
    <x v="0"/>
    <x v="44"/>
    <n v="-1460298.88"/>
    <n v="-1279966.94"/>
    <n v="-1441283.13"/>
    <n v="-1541213.51"/>
    <n v="-1525461.77"/>
    <n v="-1452983.32"/>
    <n v="-1429072.22"/>
    <n v="-1411476.78"/>
    <n v="-1445167.41"/>
    <n v="-1501141.78"/>
    <n v="-1403552.5"/>
    <n v="-1386280.21"/>
    <x v="0"/>
  </r>
  <r>
    <x v="1"/>
    <x v="1"/>
    <x v="1"/>
    <x v="0"/>
    <x v="0"/>
    <x v="0"/>
    <x v="44"/>
    <n v="-1436315.61"/>
    <n v="-1301587.17"/>
    <n v="-1316612.1499999999"/>
    <n v="-1147517.55"/>
    <n v="-1213736.1399999999"/>
    <n v="-1154683.8400000001"/>
    <n v="-1162608.6100000001"/>
    <n v="-1225906.21"/>
    <n v="-1226708.6100000001"/>
    <n v="-1541675.71"/>
    <n v="-1426977.19"/>
    <n v="-1603160.36"/>
    <x v="1"/>
  </r>
  <r>
    <x v="1"/>
    <x v="1"/>
    <x v="1"/>
    <x v="0"/>
    <x v="0"/>
    <x v="0"/>
    <x v="44"/>
    <n v="-1470688.74"/>
    <n v="-1311967.48"/>
    <n v="-1444384.53"/>
    <n v="-1498772.2"/>
    <n v="-1504388.39"/>
    <n v="-1346850.45"/>
    <n v="-1292522.6100000001"/>
    <n v="-1682920.48"/>
    <n v="-1432299.03"/>
    <n v="-1395539.76"/>
    <n v="-1379829.18"/>
    <n v="-1489563.4"/>
    <x v="2"/>
  </r>
  <r>
    <x v="1"/>
    <x v="1"/>
    <x v="1"/>
    <x v="0"/>
    <x v="0"/>
    <x v="0"/>
    <x v="44"/>
    <n v="-1483253.83"/>
    <n v="-1393621.64"/>
    <n v="-1388181.95"/>
    <n v="-1407759.92"/>
    <n v="-1523372.12"/>
    <n v="-1538365.4399999999"/>
    <n v="-1523561.88"/>
    <n v="-1538018.49"/>
    <n v="-2162730.2599999998"/>
    <n v="-1536397.23"/>
    <n v="-1541773.58"/>
    <n v="-1604993.52"/>
    <x v="3"/>
  </r>
  <r>
    <x v="1"/>
    <x v="1"/>
    <x v="1"/>
    <x v="0"/>
    <x v="0"/>
    <x v="0"/>
    <x v="44"/>
    <n v="-1545651.6"/>
    <n v="-1545717.27"/>
    <n v="-1638641.14"/>
    <n v="-1707418.67"/>
    <n v="-1770132.47"/>
    <n v="-1609875.05"/>
    <n v="0"/>
    <n v="0"/>
    <n v="0"/>
    <n v="0"/>
    <n v="0"/>
    <n v="0"/>
    <x v="4"/>
  </r>
  <r>
    <x v="1"/>
    <x v="1"/>
    <x v="1"/>
    <x v="0"/>
    <x v="0"/>
    <x v="0"/>
    <x v="45"/>
    <n v="-12845.58"/>
    <n v="-12941.47"/>
    <n v="-12823.55"/>
    <n v="-13350.47"/>
    <n v="-12440.47"/>
    <n v="-12309.12"/>
    <n v="-12618.67"/>
    <n v="-13296.86"/>
    <n v="-13281.99"/>
    <n v="-13298.62"/>
    <n v="-13333.5"/>
    <n v="-13272.66"/>
    <x v="0"/>
  </r>
  <r>
    <x v="1"/>
    <x v="1"/>
    <x v="1"/>
    <x v="0"/>
    <x v="0"/>
    <x v="0"/>
    <x v="45"/>
    <n v="-7031.83"/>
    <n v="-7185.07"/>
    <n v="-7284.1"/>
    <n v="-7267.37"/>
    <n v="-7285.21"/>
    <n v="-7293.67"/>
    <n v="-10802.71"/>
    <n v="-10793.98"/>
    <n v="-12261.8"/>
    <n v="-12262.23"/>
    <n v="-12985.63"/>
    <n v="-12992.92"/>
    <x v="1"/>
  </r>
  <r>
    <x v="1"/>
    <x v="1"/>
    <x v="1"/>
    <x v="0"/>
    <x v="0"/>
    <x v="0"/>
    <x v="45"/>
    <n v="-14929.37"/>
    <n v="-15236.11"/>
    <n v="-12896.85"/>
    <n v="-12871.49"/>
    <n v="-12869.34"/>
    <n v="-17101.23"/>
    <n v="-15872.98"/>
    <n v="-18230.68"/>
    <n v="-21359.51"/>
    <n v="-20399.23"/>
    <n v="-16409.53"/>
    <n v="-31741.65"/>
    <x v="2"/>
  </r>
  <r>
    <x v="1"/>
    <x v="1"/>
    <x v="1"/>
    <x v="0"/>
    <x v="0"/>
    <x v="0"/>
    <x v="45"/>
    <n v="-26699.45"/>
    <n v="-27683.72"/>
    <n v="-27684.05"/>
    <n v="-27685.96"/>
    <n v="-27685.919999999998"/>
    <n v="-27683.57"/>
    <n v="-28676.14"/>
    <n v="-28899.49"/>
    <n v="-28866.82"/>
    <n v="-28703.62"/>
    <n v="-28703.62"/>
    <n v="-28703.62"/>
    <x v="3"/>
  </r>
  <r>
    <x v="1"/>
    <x v="1"/>
    <x v="1"/>
    <x v="0"/>
    <x v="0"/>
    <x v="0"/>
    <x v="45"/>
    <n v="-29897.24"/>
    <n v="-30406.6"/>
    <n v="-30406.76"/>
    <n v="-30406.6"/>
    <n v="-30406.83"/>
    <n v="-30406.6"/>
    <n v="0"/>
    <n v="0"/>
    <n v="0"/>
    <n v="0"/>
    <n v="0"/>
    <n v="0"/>
    <x v="4"/>
  </r>
  <r>
    <x v="1"/>
    <x v="1"/>
    <x v="1"/>
    <x v="0"/>
    <x v="0"/>
    <x v="0"/>
    <x v="46"/>
    <n v="0"/>
    <n v="11799.24"/>
    <n v="0"/>
    <n v="0"/>
    <n v="0"/>
    <n v="0"/>
    <n v="0"/>
    <n v="0"/>
    <n v="5514.99"/>
    <n v="0"/>
    <n v="2775.14"/>
    <n v="0"/>
    <x v="1"/>
  </r>
  <r>
    <x v="1"/>
    <x v="1"/>
    <x v="1"/>
    <x v="0"/>
    <x v="0"/>
    <x v="0"/>
    <x v="46"/>
    <n v="0"/>
    <n v="0"/>
    <n v="0"/>
    <n v="0"/>
    <n v="0"/>
    <n v="0"/>
    <n v="0"/>
    <n v="0"/>
    <n v="14527.45"/>
    <n v="12368.87"/>
    <n v="0"/>
    <n v="0"/>
    <x v="2"/>
  </r>
  <r>
    <x v="1"/>
    <x v="1"/>
    <x v="1"/>
    <x v="0"/>
    <x v="0"/>
    <x v="0"/>
    <x v="47"/>
    <n v="0"/>
    <n v="0"/>
    <n v="0"/>
    <n v="0"/>
    <n v="0"/>
    <n v="0"/>
    <n v="32451"/>
    <n v="0"/>
    <n v="0"/>
    <n v="0"/>
    <n v="0"/>
    <n v="0"/>
    <x v="0"/>
  </r>
  <r>
    <x v="1"/>
    <x v="1"/>
    <x v="1"/>
    <x v="0"/>
    <x v="0"/>
    <x v="0"/>
    <x v="48"/>
    <n v="0"/>
    <n v="0"/>
    <n v="541547.44999999995"/>
    <n v="0"/>
    <n v="0"/>
    <n v="0"/>
    <n v="0"/>
    <n v="0"/>
    <n v="0"/>
    <n v="5995.05"/>
    <n v="0"/>
    <n v="0"/>
    <x v="1"/>
  </r>
  <r>
    <x v="1"/>
    <x v="1"/>
    <x v="1"/>
    <x v="0"/>
    <x v="0"/>
    <x v="0"/>
    <x v="48"/>
    <n v="0"/>
    <n v="0"/>
    <n v="0"/>
    <n v="45593.17"/>
    <n v="0"/>
    <n v="0"/>
    <n v="0"/>
    <n v="0"/>
    <n v="387617.57"/>
    <n v="0"/>
    <n v="0"/>
    <n v="0"/>
    <x v="2"/>
  </r>
  <r>
    <x v="1"/>
    <x v="1"/>
    <x v="1"/>
    <x v="0"/>
    <x v="0"/>
    <x v="0"/>
    <x v="48"/>
    <n v="0"/>
    <n v="0"/>
    <n v="35911"/>
    <n v="0"/>
    <n v="0"/>
    <n v="0"/>
    <n v="0"/>
    <n v="0"/>
    <n v="0"/>
    <n v="0"/>
    <n v="0"/>
    <n v="0"/>
    <x v="4"/>
  </r>
  <r>
    <x v="1"/>
    <x v="1"/>
    <x v="1"/>
    <x v="0"/>
    <x v="0"/>
    <x v="0"/>
    <x v="49"/>
    <n v="0"/>
    <n v="0"/>
    <n v="0"/>
    <n v="0"/>
    <n v="0"/>
    <n v="62192.87"/>
    <n v="0"/>
    <n v="0"/>
    <n v="0"/>
    <n v="0"/>
    <n v="0"/>
    <n v="0"/>
    <x v="1"/>
  </r>
  <r>
    <x v="1"/>
    <x v="1"/>
    <x v="1"/>
    <x v="0"/>
    <x v="0"/>
    <x v="0"/>
    <x v="50"/>
    <n v="0"/>
    <n v="0"/>
    <n v="81731.600000000006"/>
    <n v="0"/>
    <n v="0"/>
    <n v="0"/>
    <n v="0"/>
    <n v="0"/>
    <n v="0"/>
    <n v="0"/>
    <n v="0"/>
    <n v="0"/>
    <x v="1"/>
  </r>
  <r>
    <x v="1"/>
    <x v="1"/>
    <x v="1"/>
    <x v="0"/>
    <x v="0"/>
    <x v="0"/>
    <x v="50"/>
    <n v="0"/>
    <n v="45413.9"/>
    <n v="0"/>
    <n v="0"/>
    <n v="0"/>
    <n v="0"/>
    <n v="0"/>
    <n v="0"/>
    <n v="0"/>
    <n v="0"/>
    <n v="0"/>
    <n v="0"/>
    <x v="4"/>
  </r>
  <r>
    <x v="1"/>
    <x v="1"/>
    <x v="1"/>
    <x v="0"/>
    <x v="0"/>
    <x v="0"/>
    <x v="51"/>
    <n v="0"/>
    <n v="0"/>
    <n v="0"/>
    <n v="0"/>
    <n v="0"/>
    <n v="0"/>
    <n v="0"/>
    <n v="0"/>
    <n v="0"/>
    <n v="0"/>
    <n v="0"/>
    <n v="1206"/>
    <x v="2"/>
  </r>
  <r>
    <x v="1"/>
    <x v="1"/>
    <x v="1"/>
    <x v="0"/>
    <x v="0"/>
    <x v="0"/>
    <x v="52"/>
    <n v="0"/>
    <n v="1198.71"/>
    <n v="0"/>
    <n v="0"/>
    <n v="0"/>
    <n v="0"/>
    <n v="981.48"/>
    <n v="0"/>
    <n v="0"/>
    <n v="0"/>
    <n v="0"/>
    <n v="0"/>
    <x v="0"/>
  </r>
  <r>
    <x v="1"/>
    <x v="1"/>
    <x v="1"/>
    <x v="0"/>
    <x v="0"/>
    <x v="0"/>
    <x v="53"/>
    <n v="0"/>
    <n v="0"/>
    <n v="0"/>
    <n v="0"/>
    <n v="166370.18"/>
    <n v="89199.61"/>
    <n v="142808.03"/>
    <n v="0"/>
    <n v="4453.96"/>
    <n v="0"/>
    <n v="0"/>
    <n v="0"/>
    <x v="1"/>
  </r>
  <r>
    <x v="1"/>
    <x v="1"/>
    <x v="1"/>
    <x v="0"/>
    <x v="0"/>
    <x v="0"/>
    <x v="53"/>
    <n v="0"/>
    <n v="0"/>
    <n v="0"/>
    <n v="157001.1"/>
    <n v="0"/>
    <n v="0"/>
    <n v="0"/>
    <n v="0"/>
    <n v="0"/>
    <n v="0"/>
    <n v="0"/>
    <n v="0"/>
    <x v="3"/>
  </r>
  <r>
    <x v="1"/>
    <x v="1"/>
    <x v="1"/>
    <x v="0"/>
    <x v="0"/>
    <x v="0"/>
    <x v="54"/>
    <n v="0"/>
    <n v="0"/>
    <n v="0"/>
    <n v="0"/>
    <n v="0"/>
    <n v="0"/>
    <n v="0"/>
    <n v="0"/>
    <n v="69262.28"/>
    <n v="228.39"/>
    <n v="0"/>
    <n v="0"/>
    <x v="1"/>
  </r>
  <r>
    <x v="1"/>
    <x v="1"/>
    <x v="1"/>
    <x v="0"/>
    <x v="0"/>
    <x v="0"/>
    <x v="54"/>
    <n v="0"/>
    <n v="0"/>
    <n v="0"/>
    <n v="0"/>
    <n v="0"/>
    <n v="0"/>
    <n v="0"/>
    <n v="0"/>
    <n v="0"/>
    <n v="0"/>
    <n v="0"/>
    <n v="620641.93000000005"/>
    <x v="3"/>
  </r>
  <r>
    <x v="1"/>
    <x v="1"/>
    <x v="1"/>
    <x v="1"/>
    <x v="1"/>
    <x v="0"/>
    <x v="55"/>
    <n v="0"/>
    <n v="0"/>
    <n v="0"/>
    <n v="0"/>
    <n v="-456.67"/>
    <n v="0"/>
    <n v="0"/>
    <n v="0"/>
    <n v="0"/>
    <n v="0"/>
    <n v="0"/>
    <n v="0"/>
    <x v="0"/>
  </r>
  <r>
    <x v="1"/>
    <x v="1"/>
    <x v="1"/>
    <x v="1"/>
    <x v="1"/>
    <x v="0"/>
    <x v="55"/>
    <n v="0"/>
    <n v="0"/>
    <n v="0"/>
    <n v="0"/>
    <n v="0"/>
    <n v="0"/>
    <n v="0"/>
    <n v="0"/>
    <n v="0"/>
    <n v="0"/>
    <n v="0"/>
    <n v="0"/>
    <x v="1"/>
  </r>
  <r>
    <x v="1"/>
    <x v="1"/>
    <x v="1"/>
    <x v="1"/>
    <x v="1"/>
    <x v="0"/>
    <x v="23"/>
    <n v="-34466.800000000003"/>
    <n v="-34366.82"/>
    <n v="-34366.82"/>
    <n v="-34366.82"/>
    <n v="-34366.82"/>
    <n v="-34366.82"/>
    <n v="-35316.800000000003"/>
    <n v="-35316.800000000003"/>
    <n v="-35316.800000000003"/>
    <n v="-37608.75"/>
    <n v="-37608.75"/>
    <n v="-37608.75"/>
    <x v="0"/>
  </r>
  <r>
    <x v="1"/>
    <x v="1"/>
    <x v="1"/>
    <x v="1"/>
    <x v="1"/>
    <x v="0"/>
    <x v="23"/>
    <n v="-37608.75"/>
    <n v="-31198.44"/>
    <n v="-44019.06"/>
    <n v="-18804.39"/>
    <n v="-18804.39"/>
    <n v="-18804.39"/>
    <n v="-20302.68"/>
    <n v="-19903.87"/>
    <n v="-26943.91"/>
    <n v="-26943.91"/>
    <n v="-30793.03"/>
    <n v="-31485.11"/>
    <x v="1"/>
  </r>
  <r>
    <x v="1"/>
    <x v="1"/>
    <x v="1"/>
    <x v="1"/>
    <x v="1"/>
    <x v="0"/>
    <x v="23"/>
    <n v="-38501.93"/>
    <n v="-38491.269999999997"/>
    <n v="-29131.45"/>
    <n v="-28905.360000000001"/>
    <n v="-29674.41"/>
    <n v="-31944.43"/>
    <n v="-36535.07"/>
    <n v="-43612.88"/>
    <n v="-43372.87"/>
    <n v="-42441.34"/>
    <n v="-42721.42"/>
    <n v="-43561.55"/>
    <x v="2"/>
  </r>
  <r>
    <x v="1"/>
    <x v="1"/>
    <x v="1"/>
    <x v="1"/>
    <x v="1"/>
    <x v="0"/>
    <x v="23"/>
    <n v="-43281.47"/>
    <n v="-43281.47"/>
    <n v="-43573.54"/>
    <n v="-43281.47"/>
    <n v="-44219.18"/>
    <n v="-44219.18"/>
    <n v="-44219.18"/>
    <n v="-44219.18"/>
    <n v="-45454.79"/>
    <n v="-46118.03"/>
    <n v="-46118.03"/>
    <n v="-46794.38"/>
    <x v="3"/>
  </r>
  <r>
    <x v="1"/>
    <x v="1"/>
    <x v="1"/>
    <x v="1"/>
    <x v="1"/>
    <x v="0"/>
    <x v="23"/>
    <n v="-46794.38"/>
    <n v="-46999.040000000001"/>
    <n v="-46794.38"/>
    <n v="-46794.38"/>
    <n v="-47165.37"/>
    <n v="-47165.37"/>
    <n v="0"/>
    <n v="0"/>
    <n v="0"/>
    <n v="0"/>
    <n v="0"/>
    <n v="0"/>
    <x v="4"/>
  </r>
  <r>
    <x v="1"/>
    <x v="1"/>
    <x v="1"/>
    <x v="1"/>
    <x v="1"/>
    <x v="0"/>
    <x v="24"/>
    <n v="-20800.8"/>
    <n v="-20800.8"/>
    <n v="-21933.79"/>
    <n v="-25152.5"/>
    <n v="-24501"/>
    <n v="-24501"/>
    <n v="-24501"/>
    <n v="-27602.99"/>
    <n v="-49002"/>
    <n v="-24501"/>
    <n v="-25126.9"/>
    <n v="-25126.9"/>
    <x v="0"/>
  </r>
  <r>
    <x v="1"/>
    <x v="1"/>
    <x v="1"/>
    <x v="1"/>
    <x v="1"/>
    <x v="0"/>
    <x v="24"/>
    <n v="-25126.9"/>
    <n v="-25126.9"/>
    <n v="-25126.9"/>
    <n v="-25126.9"/>
    <n v="-25126.9"/>
    <n v="-25126.9"/>
    <n v="-25126.9"/>
    <n v="-25126.9"/>
    <n v="-25295.9"/>
    <n v="-25126.9"/>
    <n v="-26325.599999999999"/>
    <n v="-21060.48"/>
    <x v="1"/>
  </r>
  <r>
    <x v="1"/>
    <x v="1"/>
    <x v="1"/>
    <x v="1"/>
    <x v="1"/>
    <x v="0"/>
    <x v="24"/>
    <n v="-145380.99"/>
    <n v="-26325.599999999999"/>
    <n v="-18427.919999999998"/>
    <n v="-18427.919999999998"/>
    <n v="-26325.599999999999"/>
    <n v="-26325.599999999999"/>
    <n v="-21060.48"/>
    <n v="-44753.52"/>
    <n v="-26325.599999999999"/>
    <n v="-26325.599999999999"/>
    <n v="-29242.37"/>
    <n v="-29242.37"/>
    <x v="2"/>
  </r>
  <r>
    <x v="1"/>
    <x v="1"/>
    <x v="1"/>
    <x v="1"/>
    <x v="1"/>
    <x v="0"/>
    <x v="24"/>
    <n v="-29242.37"/>
    <n v="-29242.37"/>
    <n v="-29242.37"/>
    <n v="-29242.37"/>
    <n v="-29242.37"/>
    <n v="-29242.37"/>
    <n v="-29242.37"/>
    <n v="-29242.37"/>
    <n v="-29242.37"/>
    <n v="-29242.37"/>
    <n v="-31131.45"/>
    <n v="-31131.46"/>
    <x v="3"/>
  </r>
  <r>
    <x v="1"/>
    <x v="1"/>
    <x v="1"/>
    <x v="1"/>
    <x v="1"/>
    <x v="0"/>
    <x v="24"/>
    <n v="-31131.46"/>
    <n v="-31131.46"/>
    <n v="-31131.46"/>
    <n v="-31131.46"/>
    <n v="-31131.46"/>
    <n v="-31131.46"/>
    <n v="0"/>
    <n v="0"/>
    <n v="0"/>
    <n v="0"/>
    <n v="0"/>
    <n v="0"/>
    <x v="4"/>
  </r>
  <r>
    <x v="1"/>
    <x v="1"/>
    <x v="1"/>
    <x v="1"/>
    <x v="1"/>
    <x v="0"/>
    <x v="56"/>
    <n v="0"/>
    <n v="0"/>
    <n v="0"/>
    <n v="0"/>
    <n v="0"/>
    <n v="0"/>
    <n v="0"/>
    <n v="0"/>
    <n v="0"/>
    <n v="0"/>
    <n v="0"/>
    <n v="-4160"/>
    <x v="1"/>
  </r>
  <r>
    <x v="1"/>
    <x v="1"/>
    <x v="1"/>
    <x v="1"/>
    <x v="1"/>
    <x v="0"/>
    <x v="56"/>
    <n v="-4160"/>
    <n v="-4160"/>
    <n v="-4160"/>
    <n v="-4160"/>
    <n v="-4160"/>
    <n v="-4160"/>
    <n v="-4160"/>
    <n v="-4160"/>
    <n v="-4160"/>
    <n v="-4160"/>
    <n v="-4160"/>
    <n v="-8775.8700000000008"/>
    <x v="2"/>
  </r>
  <r>
    <x v="1"/>
    <x v="1"/>
    <x v="1"/>
    <x v="1"/>
    <x v="1"/>
    <x v="0"/>
    <x v="56"/>
    <n v="-6314.07"/>
    <n v="-4160"/>
    <n v="-4160"/>
    <n v="-4160"/>
    <n v="-4160"/>
    <n v="-4160"/>
    <n v="-4160"/>
    <n v="-4160"/>
    <n v="0"/>
    <n v="0"/>
    <n v="0"/>
    <n v="0"/>
    <x v="3"/>
  </r>
  <r>
    <x v="1"/>
    <x v="1"/>
    <x v="1"/>
    <x v="1"/>
    <x v="1"/>
    <x v="0"/>
    <x v="26"/>
    <n v="0"/>
    <n v="0"/>
    <n v="0"/>
    <n v="0"/>
    <n v="-250"/>
    <n v="-100"/>
    <n v="0"/>
    <n v="0"/>
    <n v="0"/>
    <n v="0"/>
    <n v="0"/>
    <n v="0"/>
    <x v="2"/>
  </r>
  <r>
    <x v="1"/>
    <x v="1"/>
    <x v="1"/>
    <x v="1"/>
    <x v="1"/>
    <x v="0"/>
    <x v="27"/>
    <n v="-686.84"/>
    <n v="-686.84"/>
    <n v="-686.84"/>
    <n v="-686.84"/>
    <n v="-686.84"/>
    <n v="-686.84"/>
    <n v="-686.84"/>
    <n v="-686.84"/>
    <n v="-686.84"/>
    <n v="-704.24"/>
    <n v="-706.92"/>
    <n v="-706.92"/>
    <x v="0"/>
  </r>
  <r>
    <x v="1"/>
    <x v="1"/>
    <x v="1"/>
    <x v="1"/>
    <x v="1"/>
    <x v="0"/>
    <x v="27"/>
    <n v="-706.92"/>
    <n v="-706.92"/>
    <n v="-706.92"/>
    <n v="0"/>
    <n v="-706.92"/>
    <n v="-1413.84"/>
    <n v="-706.92"/>
    <n v="-706.92"/>
    <n v="-1330"/>
    <n v="-734.4"/>
    <n v="-734.4"/>
    <n v="-440.64"/>
    <x v="1"/>
  </r>
  <r>
    <x v="1"/>
    <x v="1"/>
    <x v="1"/>
    <x v="1"/>
    <x v="1"/>
    <x v="0"/>
    <x v="27"/>
    <n v="0"/>
    <n v="0"/>
    <n v="0"/>
    <n v="-633.33000000000004"/>
    <n v="-633.33000000000004"/>
    <n v="-633.33000000000004"/>
    <n v="-633.33000000000004"/>
    <n v="-633.33000000000004"/>
    <n v="-633.33000000000004"/>
    <n v="-633.33000000000004"/>
    <n v="-633.33000000000004"/>
    <n v="-633.33000000000004"/>
    <x v="3"/>
  </r>
  <r>
    <x v="1"/>
    <x v="1"/>
    <x v="1"/>
    <x v="1"/>
    <x v="1"/>
    <x v="0"/>
    <x v="27"/>
    <n v="-393.33"/>
    <n v="-33.33"/>
    <n v="-33.33"/>
    <n v="-33.33"/>
    <n v="-33.33"/>
    <n v="-33.33"/>
    <n v="0"/>
    <n v="0"/>
    <n v="0"/>
    <n v="0"/>
    <n v="0"/>
    <n v="0"/>
    <x v="4"/>
  </r>
  <r>
    <x v="1"/>
    <x v="1"/>
    <x v="1"/>
    <x v="1"/>
    <x v="1"/>
    <x v="0"/>
    <x v="28"/>
    <n v="0"/>
    <n v="0"/>
    <n v="0"/>
    <n v="0"/>
    <n v="0"/>
    <n v="-284.93"/>
    <n v="0"/>
    <n v="0"/>
    <n v="0"/>
    <n v="0"/>
    <n v="0"/>
    <n v="0"/>
    <x v="0"/>
  </r>
  <r>
    <x v="1"/>
    <x v="1"/>
    <x v="1"/>
    <x v="1"/>
    <x v="1"/>
    <x v="0"/>
    <x v="29"/>
    <n v="0"/>
    <n v="0"/>
    <n v="0"/>
    <n v="0"/>
    <n v="0"/>
    <n v="0"/>
    <n v="0"/>
    <n v="0"/>
    <n v="0"/>
    <n v="0"/>
    <n v="0"/>
    <n v="-756"/>
    <x v="0"/>
  </r>
  <r>
    <x v="1"/>
    <x v="1"/>
    <x v="1"/>
    <x v="1"/>
    <x v="1"/>
    <x v="0"/>
    <x v="29"/>
    <n v="-756"/>
    <n v="-756"/>
    <n v="-16972.669999999998"/>
    <n v="-16786"/>
    <n v="-17506"/>
    <n v="-18226"/>
    <n v="-17506"/>
    <n v="-17506"/>
    <n v="-17506"/>
    <n v="-18006"/>
    <n v="-26514.33"/>
    <n v="-26551.75"/>
    <x v="1"/>
  </r>
  <r>
    <x v="1"/>
    <x v="1"/>
    <x v="1"/>
    <x v="1"/>
    <x v="1"/>
    <x v="0"/>
    <x v="29"/>
    <n v="-26551.75"/>
    <n v="-26551.75"/>
    <n v="-11618.42"/>
    <n v="-10551.75"/>
    <n v="-8061.75"/>
    <n v="-8891.75"/>
    <n v="-8891.75"/>
    <n v="-10551.75"/>
    <n v="-10051.75"/>
    <n v="-10051.75"/>
    <n v="-10971.35"/>
    <n v="-11018.36"/>
    <x v="2"/>
  </r>
  <r>
    <x v="1"/>
    <x v="1"/>
    <x v="1"/>
    <x v="1"/>
    <x v="1"/>
    <x v="0"/>
    <x v="29"/>
    <n v="-11018.36"/>
    <n v="-11018.36"/>
    <n v="-10268.36"/>
    <n v="-10268.36"/>
    <n v="-10268.36"/>
    <n v="-10268.36"/>
    <n v="-10268.36"/>
    <n v="-10268.36"/>
    <n v="-9427.94"/>
    <n v="-25811.27"/>
    <n v="-26406.86"/>
    <n v="-26406.87"/>
    <x v="3"/>
  </r>
  <r>
    <x v="1"/>
    <x v="1"/>
    <x v="1"/>
    <x v="1"/>
    <x v="1"/>
    <x v="0"/>
    <x v="29"/>
    <n v="-26406.87"/>
    <n v="-26406.87"/>
    <n v="-26406.87"/>
    <n v="-26406.87"/>
    <n v="-26406.87"/>
    <n v="-26406.87"/>
    <n v="0"/>
    <n v="0"/>
    <n v="0"/>
    <n v="0"/>
    <n v="0"/>
    <n v="0"/>
    <x v="4"/>
  </r>
  <r>
    <x v="1"/>
    <x v="1"/>
    <x v="1"/>
    <x v="1"/>
    <x v="1"/>
    <x v="0"/>
    <x v="31"/>
    <n v="-34259.03"/>
    <n v="-34959.03"/>
    <n v="-34259.03"/>
    <n v="-30558.83"/>
    <n v="-30558.83"/>
    <n v="-31039.37"/>
    <n v="-31039.37"/>
    <n v="-31039.37"/>
    <n v="-32539.37"/>
    <n v="-20511.77"/>
    <n v="-21433.94"/>
    <n v="-31433.94"/>
    <x v="0"/>
  </r>
  <r>
    <x v="1"/>
    <x v="1"/>
    <x v="1"/>
    <x v="1"/>
    <x v="1"/>
    <x v="0"/>
    <x v="31"/>
    <n v="-22033.94"/>
    <n v="-15555.95"/>
    <n v="-9851.4500000000007"/>
    <n v="-9851.4500000000007"/>
    <n v="-9851.4500000000007"/>
    <n v="-9851.4500000000007"/>
    <n v="-9851.4500000000007"/>
    <n v="-16468.12"/>
    <n v="-16468.12"/>
    <n v="-16393.259999999998"/>
    <n v="-20824.150000000001"/>
    <n v="-16501.810000000001"/>
    <x v="1"/>
  </r>
  <r>
    <x v="1"/>
    <x v="1"/>
    <x v="1"/>
    <x v="1"/>
    <x v="1"/>
    <x v="0"/>
    <x v="31"/>
    <n v="-29112.18"/>
    <n v="-16824.150000000001"/>
    <n v="-21440.639999999999"/>
    <n v="-40620.639999999999"/>
    <n v="-18950.82"/>
    <n v="-20080.82"/>
    <n v="-19758.48"/>
    <n v="-24079.88"/>
    <n v="-22951.68"/>
    <n v="-22951.68"/>
    <n v="-52382.62"/>
    <n v="-33807.629999999997"/>
    <x v="2"/>
  </r>
  <r>
    <x v="1"/>
    <x v="1"/>
    <x v="1"/>
    <x v="1"/>
    <x v="1"/>
    <x v="0"/>
    <x v="31"/>
    <n v="-25940.959999999999"/>
    <n v="-26557.63"/>
    <n v="-46557.63"/>
    <n v="-46557.63"/>
    <n v="-26693.37"/>
    <n v="-27395.040000000001"/>
    <n v="-27273.85"/>
    <n v="-25346.400000000001"/>
    <n v="-25046.400000000001"/>
    <n v="-21896.400000000001"/>
    <n v="-29128.87"/>
    <n v="-22724.46"/>
    <x v="3"/>
  </r>
  <r>
    <x v="1"/>
    <x v="1"/>
    <x v="1"/>
    <x v="1"/>
    <x v="1"/>
    <x v="0"/>
    <x v="31"/>
    <n v="-20882.37"/>
    <n v="-22089.29"/>
    <n v="-20889.29"/>
    <n v="-20889.29"/>
    <n v="-31109.21"/>
    <n v="-21116.76"/>
    <n v="0"/>
    <n v="0"/>
    <n v="0"/>
    <n v="0"/>
    <n v="0"/>
    <n v="0"/>
    <x v="4"/>
  </r>
  <r>
    <x v="1"/>
    <x v="1"/>
    <x v="1"/>
    <x v="1"/>
    <x v="1"/>
    <x v="0"/>
    <x v="33"/>
    <n v="-8005"/>
    <n v="-8005"/>
    <n v="-8005"/>
    <n v="-8005"/>
    <n v="-8005"/>
    <n v="-8005"/>
    <n v="-8005"/>
    <n v="-8257.9699999999993"/>
    <n v="-8257.98"/>
    <n v="-8257.98"/>
    <n v="-8257.98"/>
    <n v="-8257.98"/>
    <x v="0"/>
  </r>
  <r>
    <x v="1"/>
    <x v="1"/>
    <x v="1"/>
    <x v="1"/>
    <x v="1"/>
    <x v="0"/>
    <x v="33"/>
    <n v="-8257.98"/>
    <n v="-13214.61"/>
    <n v="-17181.28"/>
    <n v="-13052.29"/>
    <n v="-13052.29"/>
    <n v="-13052.29"/>
    <n v="-13052.29"/>
    <n v="-13163.54"/>
    <n v="-14859.64"/>
    <n v="-14859.64"/>
    <n v="-15707.68"/>
    <n v="-15827.68"/>
    <x v="1"/>
  </r>
  <r>
    <x v="1"/>
    <x v="1"/>
    <x v="1"/>
    <x v="1"/>
    <x v="1"/>
    <x v="0"/>
    <x v="33"/>
    <n v="-17523.78"/>
    <n v="-17774.54"/>
    <n v="-15449.81"/>
    <n v="-12758.76"/>
    <n v="-12758.76"/>
    <n v="-19503.82"/>
    <n v="-27503.82"/>
    <n v="-33829.5"/>
    <n v="-36829.5"/>
    <n v="-31829.5"/>
    <n v="-83909.5"/>
    <n v="-26709.5"/>
    <x v="2"/>
  </r>
  <r>
    <x v="1"/>
    <x v="1"/>
    <x v="1"/>
    <x v="1"/>
    <x v="1"/>
    <x v="0"/>
    <x v="33"/>
    <n v="-29909.5"/>
    <n v="-38286.199999999997"/>
    <n v="-44286.2"/>
    <n v="-44286.2"/>
    <n v="-44286.2"/>
    <n v="-44286.2"/>
    <n v="-45239.77"/>
    <n v="-46182.99"/>
    <n v="-41642.239999999998"/>
    <n v="-28183"/>
    <n v="-28183"/>
    <n v="-36374.67"/>
    <x v="3"/>
  </r>
  <r>
    <x v="1"/>
    <x v="1"/>
    <x v="1"/>
    <x v="1"/>
    <x v="1"/>
    <x v="0"/>
    <x v="33"/>
    <n v="-83554.490000000005"/>
    <n v="-60554.49"/>
    <n v="-72595.08"/>
    <n v="-83464.490000000005"/>
    <n v="-73854.490000000005"/>
    <n v="-73854.490000000005"/>
    <n v="0"/>
    <n v="0"/>
    <n v="0"/>
    <n v="0"/>
    <n v="0"/>
    <n v="0"/>
    <x v="4"/>
  </r>
  <r>
    <x v="1"/>
    <x v="1"/>
    <x v="1"/>
    <x v="1"/>
    <x v="1"/>
    <x v="0"/>
    <x v="34"/>
    <n v="-155446.29"/>
    <n v="-155530.88"/>
    <n v="-156730.88"/>
    <n v="-155720.88"/>
    <n v="-106427.01"/>
    <n v="-100358.26"/>
    <n v="-98923.26"/>
    <n v="-102523.26"/>
    <n v="-100633.26"/>
    <n v="-99933.26"/>
    <n v="-100133.26"/>
    <n v="-129183.26"/>
    <x v="0"/>
  </r>
  <r>
    <x v="1"/>
    <x v="1"/>
    <x v="1"/>
    <x v="1"/>
    <x v="1"/>
    <x v="0"/>
    <x v="34"/>
    <n v="-131407.06"/>
    <n v="-136749.47"/>
    <n v="-132749.47"/>
    <n v="-69659.740000000005"/>
    <n v="-68449.740000000005"/>
    <n v="-68229.740000000005"/>
    <n v="-68799.740000000005"/>
    <n v="-38887.51"/>
    <n v="-53368.51"/>
    <n v="-53368.51"/>
    <n v="-60834.02"/>
    <n v="-62121.62"/>
    <x v="1"/>
  </r>
  <r>
    <x v="1"/>
    <x v="1"/>
    <x v="1"/>
    <x v="1"/>
    <x v="1"/>
    <x v="0"/>
    <x v="34"/>
    <n v="-77352.009999999995"/>
    <n v="-80048.479999999996"/>
    <n v="-66331.039999999994"/>
    <n v="-66279.37"/>
    <n v="-66081.039999999994"/>
    <n v="-70920.179999999993"/>
    <n v="-70920.179999999993"/>
    <n v="-80615.360000000001"/>
    <n v="-195815.36"/>
    <n v="-50318.36"/>
    <n v="-50318.36"/>
    <n v="-50104.94"/>
    <x v="2"/>
  </r>
  <r>
    <x v="1"/>
    <x v="1"/>
    <x v="1"/>
    <x v="1"/>
    <x v="1"/>
    <x v="0"/>
    <x v="34"/>
    <n v="-49568.36"/>
    <n v="-54804.32"/>
    <n v="-54804.32"/>
    <n v="-54854.32"/>
    <n v="-54854.32"/>
    <n v="-54854.32"/>
    <n v="-55420.99"/>
    <n v="-95993.89"/>
    <n v="-95993.89"/>
    <n v="-95993.89"/>
    <n v="-95993.89"/>
    <n v="-95993.89"/>
    <x v="3"/>
  </r>
  <r>
    <x v="1"/>
    <x v="1"/>
    <x v="1"/>
    <x v="1"/>
    <x v="1"/>
    <x v="0"/>
    <x v="34"/>
    <n v="-95393.89"/>
    <n v="-98334.02"/>
    <n v="-98184.02"/>
    <n v="-98184.02"/>
    <n v="-98184.02"/>
    <n v="-98184.02"/>
    <n v="0"/>
    <n v="0"/>
    <n v="0"/>
    <n v="0"/>
    <n v="0"/>
    <n v="0"/>
    <x v="4"/>
  </r>
  <r>
    <x v="1"/>
    <x v="1"/>
    <x v="1"/>
    <x v="1"/>
    <x v="1"/>
    <x v="0"/>
    <x v="35"/>
    <n v="-832248.16"/>
    <n v="-832248.16"/>
    <n v="-874701.31"/>
    <n v="-854150.54"/>
    <n v="-904022.18"/>
    <n v="-859392.95"/>
    <n v="-860865.79"/>
    <n v="-921074.6"/>
    <n v="-955033.91"/>
    <n v="-934799.59"/>
    <n v="-931495.98"/>
    <n v="-858023.39"/>
    <x v="0"/>
  </r>
  <r>
    <x v="1"/>
    <x v="1"/>
    <x v="1"/>
    <x v="1"/>
    <x v="1"/>
    <x v="0"/>
    <x v="35"/>
    <n v="-860806.4"/>
    <n v="-901788.52"/>
    <n v="-922075.76"/>
    <n v="-723889.65"/>
    <n v="-735689.65"/>
    <n v="-666069.36"/>
    <n v="-588012.48"/>
    <n v="-588649.22"/>
    <n v="-719698.06"/>
    <n v="-718873.29"/>
    <n v="-785484"/>
    <n v="-790513.22"/>
    <x v="1"/>
  </r>
  <r>
    <x v="1"/>
    <x v="1"/>
    <x v="1"/>
    <x v="1"/>
    <x v="1"/>
    <x v="0"/>
    <x v="35"/>
    <n v="-931030.2"/>
    <n v="-927820.95"/>
    <n v="-794908.95"/>
    <n v="-983731.93"/>
    <n v="-814696.06"/>
    <n v="-924267.85"/>
    <n v="-949086.71"/>
    <n v="-1183545.6000000001"/>
    <n v="-1090757.1499999999"/>
    <n v="-1101654.1200000001"/>
    <n v="-1115620.3400000001"/>
    <n v="-1114815.22"/>
    <x v="2"/>
  </r>
  <r>
    <x v="1"/>
    <x v="1"/>
    <x v="1"/>
    <x v="1"/>
    <x v="1"/>
    <x v="0"/>
    <x v="35"/>
    <n v="-1022521.9"/>
    <n v="-1028452.31"/>
    <n v="-1057803.1200000001"/>
    <n v="-1076924.3500000001"/>
    <n v="-1053573.3999999999"/>
    <n v="-1093037.51"/>
    <n v="-1074164.42"/>
    <n v="-1083447.19"/>
    <n v="-1084882.2"/>
    <n v="-1091726.6200000001"/>
    <n v="-1094417.76"/>
    <n v="-1097124.17"/>
    <x v="3"/>
  </r>
  <r>
    <x v="1"/>
    <x v="1"/>
    <x v="1"/>
    <x v="1"/>
    <x v="1"/>
    <x v="0"/>
    <x v="35"/>
    <n v="-1101336.17"/>
    <n v="-1105070.3700000001"/>
    <n v="-1113875.3400000001"/>
    <n v="-1117462.3799999999"/>
    <n v="-1113842.8700000001"/>
    <n v="-1091051.79"/>
    <n v="0"/>
    <n v="0"/>
    <n v="0"/>
    <n v="0"/>
    <n v="0"/>
    <n v="0"/>
    <x v="4"/>
  </r>
  <r>
    <x v="1"/>
    <x v="1"/>
    <x v="1"/>
    <x v="1"/>
    <x v="1"/>
    <x v="0"/>
    <x v="37"/>
    <n v="-8124.73"/>
    <n v="-8124.73"/>
    <n v="-8124.73"/>
    <n v="-8503.94"/>
    <n v="-8503.94"/>
    <n v="-17007.88"/>
    <n v="-8503.94"/>
    <n v="-8503.94"/>
    <n v="-8503.94"/>
    <n v="-8503.94"/>
    <n v="-8503.94"/>
    <n v="-8503.94"/>
    <x v="0"/>
  </r>
  <r>
    <x v="1"/>
    <x v="1"/>
    <x v="1"/>
    <x v="1"/>
    <x v="1"/>
    <x v="0"/>
    <x v="37"/>
    <n v="-8503.94"/>
    <n v="-8503.94"/>
    <n v="-8503.94"/>
    <n v="-4392.8"/>
    <n v="-4392.8"/>
    <n v="-4392.8"/>
    <n v="-4392.8"/>
    <n v="-4392.8"/>
    <n v="-6149.92"/>
    <n v="-6149.92"/>
    <n v="-7028.48"/>
    <n v="-8746.31"/>
    <x v="1"/>
  </r>
  <r>
    <x v="1"/>
    <x v="1"/>
    <x v="1"/>
    <x v="1"/>
    <x v="1"/>
    <x v="0"/>
    <x v="37"/>
    <n v="-13470.62"/>
    <n v="-13470.62"/>
    <n v="-10834.93"/>
    <n v="-11261.57"/>
    <n v="-11261.57"/>
    <n v="-12201.08"/>
    <n v="-12201.08"/>
    <n v="-14080.1"/>
    <n v="-14080.1"/>
    <n v="-14080.1"/>
    <n v="-14080.1"/>
    <n v="-14268.35"/>
    <x v="2"/>
  </r>
  <r>
    <x v="1"/>
    <x v="1"/>
    <x v="1"/>
    <x v="1"/>
    <x v="1"/>
    <x v="0"/>
    <x v="37"/>
    <n v="-14593.51"/>
    <n v="-14593.51"/>
    <n v="-14593.51"/>
    <n v="-15695.63"/>
    <n v="-13616.27"/>
    <n v="-10497.22"/>
    <n v="-10497.22"/>
    <n v="-10497.22"/>
    <n v="-10497.22"/>
    <n v="-10497.22"/>
    <n v="-10497.22"/>
    <n v="-10497.22"/>
    <x v="3"/>
  </r>
  <r>
    <x v="1"/>
    <x v="1"/>
    <x v="1"/>
    <x v="1"/>
    <x v="1"/>
    <x v="0"/>
    <x v="37"/>
    <n v="-10497.22"/>
    <n v="-10497.22"/>
    <n v="-10497.22"/>
    <n v="-3149.17"/>
    <n v="0"/>
    <n v="0"/>
    <n v="0"/>
    <n v="0"/>
    <n v="0"/>
    <n v="0"/>
    <n v="0"/>
    <n v="0"/>
    <x v="4"/>
  </r>
  <r>
    <x v="1"/>
    <x v="1"/>
    <x v="1"/>
    <x v="1"/>
    <x v="1"/>
    <x v="0"/>
    <x v="38"/>
    <n v="-417.93"/>
    <n v="-417.93"/>
    <n v="-417.93"/>
    <n v="-417.93"/>
    <n v="-417.93"/>
    <n v="-417.93"/>
    <n v="-417.93"/>
    <n v="-417.93"/>
    <n v="-431.65"/>
    <n v="0"/>
    <n v="0"/>
    <n v="0"/>
    <x v="0"/>
  </r>
  <r>
    <x v="1"/>
    <x v="1"/>
    <x v="1"/>
    <x v="1"/>
    <x v="1"/>
    <x v="0"/>
    <x v="41"/>
    <n v="-300"/>
    <n v="-3150"/>
    <n v="-5000"/>
    <n v="-200"/>
    <n v="-3500"/>
    <n v="-78300"/>
    <n v="-78600"/>
    <n v="-86100"/>
    <n v="-500"/>
    <n v="-45000"/>
    <n v="-750"/>
    <n v="0"/>
    <x v="0"/>
  </r>
  <r>
    <x v="1"/>
    <x v="1"/>
    <x v="1"/>
    <x v="1"/>
    <x v="1"/>
    <x v="0"/>
    <x v="42"/>
    <n v="0"/>
    <n v="0"/>
    <n v="0"/>
    <n v="-206.67"/>
    <n v="-266.67"/>
    <n v="-266.67"/>
    <n v="-266.67"/>
    <n v="-266.67"/>
    <n v="-266.64999999999998"/>
    <n v="-60"/>
    <n v="0"/>
    <n v="0"/>
    <x v="3"/>
  </r>
  <r>
    <x v="1"/>
    <x v="1"/>
    <x v="1"/>
    <x v="1"/>
    <x v="1"/>
    <x v="0"/>
    <x v="43"/>
    <n v="-25083.33"/>
    <n v="-25083.33"/>
    <n v="-25083.33"/>
    <n v="-25083.33"/>
    <n v="-26174.39"/>
    <n v="-26174.39"/>
    <n v="-26174.39"/>
    <n v="-26174.39"/>
    <n v="-26174.39"/>
    <n v="-91609.94"/>
    <n v="-61609.94"/>
    <n v="-61609.94"/>
    <x v="0"/>
  </r>
  <r>
    <x v="1"/>
    <x v="1"/>
    <x v="1"/>
    <x v="1"/>
    <x v="1"/>
    <x v="0"/>
    <x v="43"/>
    <n v="-61609.94"/>
    <n v="-61609.94"/>
    <n v="-51034.41"/>
    <n v="-22551.11"/>
    <n v="-22551.11"/>
    <n v="-39018.879999999997"/>
    <n v="-39018.879999999997"/>
    <n v="-39018.879999999997"/>
    <n v="-39018.879999999997"/>
    <n v="-65961.429999999993"/>
    <n v="-74515.44"/>
    <n v="-74515.44"/>
    <x v="1"/>
  </r>
  <r>
    <x v="1"/>
    <x v="1"/>
    <x v="1"/>
    <x v="1"/>
    <x v="1"/>
    <x v="0"/>
    <x v="43"/>
    <n v="-91623.46"/>
    <n v="-91623.46"/>
    <n v="-65961.42"/>
    <n v="-65961.42"/>
    <n v="-65961.42"/>
    <n v="-74515.429999999993"/>
    <n v="-74515.429999999993"/>
    <n v="-91623.46"/>
    <n v="-91623.46"/>
    <n v="-100847.34"/>
    <n v="-100847.34"/>
    <n v="-100847.34"/>
    <x v="2"/>
  </r>
  <r>
    <x v="1"/>
    <x v="1"/>
    <x v="1"/>
    <x v="1"/>
    <x v="1"/>
    <x v="0"/>
    <x v="43"/>
    <n v="-100847.34"/>
    <n v="-100847.34"/>
    <n v="-100847.34"/>
    <n v="-100847.34"/>
    <n v="-100847.34"/>
    <n v="-100847.34"/>
    <n v="-100847.34"/>
    <n v="-104747.34"/>
    <n v="-108014.01"/>
    <n v="-114828.68"/>
    <n v="-114828.68"/>
    <n v="-114828.68"/>
    <x v="3"/>
  </r>
  <r>
    <x v="1"/>
    <x v="1"/>
    <x v="1"/>
    <x v="1"/>
    <x v="1"/>
    <x v="0"/>
    <x v="43"/>
    <n v="-116530.93"/>
    <n v="-114828.68"/>
    <n v="-114828.68"/>
    <n v="-114828.68"/>
    <n v="-116339.78"/>
    <n v="-113745.35"/>
    <n v="0"/>
    <n v="0"/>
    <n v="0"/>
    <n v="0"/>
    <n v="0"/>
    <n v="0"/>
    <x v="4"/>
  </r>
  <r>
    <x v="1"/>
    <x v="1"/>
    <x v="1"/>
    <x v="1"/>
    <x v="1"/>
    <x v="0"/>
    <x v="44"/>
    <n v="-35833.33"/>
    <n v="-35833.33"/>
    <n v="-35833.33"/>
    <n v="-35833.33"/>
    <n v="-35833.33"/>
    <n v="-35833.33"/>
    <n v="-39393.33"/>
    <n v="-64313.33"/>
    <n v="-42953.33"/>
    <n v="-39393.33"/>
    <n v="-40287.440000000002"/>
    <n v="-40287.440000000002"/>
    <x v="0"/>
  </r>
  <r>
    <x v="1"/>
    <x v="1"/>
    <x v="1"/>
    <x v="1"/>
    <x v="1"/>
    <x v="0"/>
    <x v="44"/>
    <n v="-40077.440000000002"/>
    <n v="-38227.440000000002"/>
    <n v="-36727.440000000002"/>
    <n v="-18780.39"/>
    <n v="-18780.38"/>
    <n v="-18780.39"/>
    <n v="-18780.38"/>
    <n v="-18780.38"/>
    <n v="-26634.71"/>
    <n v="-30687.71"/>
    <n v="-31594.01"/>
    <n v="-31594.01"/>
    <x v="1"/>
  </r>
  <r>
    <x v="1"/>
    <x v="1"/>
    <x v="1"/>
    <x v="1"/>
    <x v="1"/>
    <x v="0"/>
    <x v="44"/>
    <n v="-38766"/>
    <n v="-38766"/>
    <n v="-27484.06"/>
    <n v="-27484.06"/>
    <n v="-27734.06"/>
    <n v="-31544.71"/>
    <n v="-31544.71"/>
    <n v="-38766"/>
    <n v="-38766"/>
    <n v="-38766"/>
    <n v="-42932.65"/>
    <n v="-42932.65"/>
    <x v="2"/>
  </r>
  <r>
    <x v="1"/>
    <x v="1"/>
    <x v="1"/>
    <x v="1"/>
    <x v="1"/>
    <x v="0"/>
    <x v="44"/>
    <n v="-42932.65"/>
    <n v="-42965.75"/>
    <n v="-42965.75"/>
    <n v="-42965.75"/>
    <n v="-42965.75"/>
    <n v="-42965.75"/>
    <n v="-42606.45"/>
    <n v="-42606.45"/>
    <n v="-42606.45"/>
    <n v="-42606.45"/>
    <n v="-45305.03"/>
    <n v="-45305.04"/>
    <x v="3"/>
  </r>
  <r>
    <x v="1"/>
    <x v="1"/>
    <x v="1"/>
    <x v="1"/>
    <x v="1"/>
    <x v="0"/>
    <x v="44"/>
    <n v="-45305.04"/>
    <n v="-45305.04"/>
    <n v="-45305.04"/>
    <n v="-45305.04"/>
    <n v="-45305.04"/>
    <n v="-45305.04"/>
    <n v="0"/>
    <n v="0"/>
    <n v="0"/>
    <n v="0"/>
    <n v="0"/>
    <n v="0"/>
    <x v="4"/>
  </r>
  <r>
    <x v="1"/>
    <x v="1"/>
    <x v="1"/>
    <x v="1"/>
    <x v="1"/>
    <x v="0"/>
    <x v="57"/>
    <n v="0"/>
    <n v="0"/>
    <n v="0"/>
    <n v="0"/>
    <n v="0"/>
    <n v="0"/>
    <n v="-1500"/>
    <n v="0"/>
    <n v="-3000"/>
    <n v="0"/>
    <n v="0"/>
    <n v="-4500"/>
    <x v="0"/>
  </r>
  <r>
    <x v="1"/>
    <x v="1"/>
    <x v="1"/>
    <x v="1"/>
    <x v="1"/>
    <x v="0"/>
    <x v="45"/>
    <n v="-1195.48"/>
    <n v="-1223.92"/>
    <n v="-1223.92"/>
    <n v="-1223.92"/>
    <n v="-1223.92"/>
    <n v="-1223.95"/>
    <n v="-1297.3800000000001"/>
    <n v="-1468.8"/>
    <n v="-1468.8"/>
    <n v="-1468.8"/>
    <n v="-1468.8"/>
    <n v="-1472.12"/>
    <x v="0"/>
  </r>
  <r>
    <x v="1"/>
    <x v="1"/>
    <x v="1"/>
    <x v="1"/>
    <x v="1"/>
    <x v="0"/>
    <x v="45"/>
    <n v="0"/>
    <n v="0"/>
    <n v="0"/>
    <n v="0"/>
    <n v="0"/>
    <n v="-18.510000000000002"/>
    <n v="-864.47"/>
    <n v="-864.34"/>
    <n v="-1204.72"/>
    <n v="-1201.26"/>
    <n v="-1359.74"/>
    <n v="-1355.22"/>
    <x v="1"/>
  </r>
  <r>
    <x v="1"/>
    <x v="1"/>
    <x v="1"/>
    <x v="1"/>
    <x v="1"/>
    <x v="0"/>
    <x v="45"/>
    <n v="-1709.53"/>
    <n v="-1776.02"/>
    <n v="-1229.74"/>
    <n v="-1229.32"/>
    <n v="-1228.28"/>
    <n v="-1402.77"/>
    <n v="-1402.42"/>
    <n v="-1753.27"/>
    <n v="-1753.11"/>
    <n v="-1753.03"/>
    <n v="0"/>
    <n v="-3506.06"/>
    <x v="2"/>
  </r>
  <r>
    <x v="1"/>
    <x v="1"/>
    <x v="1"/>
    <x v="1"/>
    <x v="1"/>
    <x v="0"/>
    <x v="45"/>
    <n v="-1806.46"/>
    <n v="-1931.14"/>
    <n v="-1931.17"/>
    <n v="-1931.14"/>
    <n v="-1931.14"/>
    <n v="-1931.14"/>
    <n v="-1931.14"/>
    <n v="-1932.29"/>
    <n v="-1931.22"/>
    <n v="-1931.18"/>
    <n v="-1931.14"/>
    <n v="-1931.14"/>
    <x v="3"/>
  </r>
  <r>
    <x v="1"/>
    <x v="1"/>
    <x v="1"/>
    <x v="1"/>
    <x v="1"/>
    <x v="0"/>
    <x v="45"/>
    <n v="-1965.51"/>
    <n v="-2045.7"/>
    <n v="-2045.7"/>
    <n v="-2045.81"/>
    <n v="-2045.7"/>
    <n v="-2045.7"/>
    <n v="0"/>
    <n v="0"/>
    <n v="0"/>
    <n v="0"/>
    <n v="0"/>
    <n v="0"/>
    <x v="4"/>
  </r>
  <r>
    <x v="1"/>
    <x v="1"/>
    <x v="1"/>
    <x v="1"/>
    <x v="1"/>
    <x v="0"/>
    <x v="58"/>
    <n v="0"/>
    <n v="0"/>
    <n v="0"/>
    <n v="203.52"/>
    <n v="0"/>
    <n v="0"/>
    <n v="0"/>
    <n v="0"/>
    <n v="0"/>
    <n v="0"/>
    <n v="0"/>
    <n v="0"/>
    <x v="0"/>
  </r>
  <r>
    <x v="1"/>
    <x v="1"/>
    <x v="1"/>
    <x v="1"/>
    <x v="1"/>
    <x v="0"/>
    <x v="59"/>
    <n v="0"/>
    <n v="0"/>
    <n v="720"/>
    <n v="0"/>
    <n v="0"/>
    <n v="0"/>
    <n v="0"/>
    <n v="0"/>
    <n v="0"/>
    <n v="0"/>
    <n v="0"/>
    <n v="0"/>
    <x v="1"/>
  </r>
  <r>
    <x v="1"/>
    <x v="1"/>
    <x v="1"/>
    <x v="1"/>
    <x v="1"/>
    <x v="0"/>
    <x v="46"/>
    <n v="0"/>
    <n v="0"/>
    <n v="0"/>
    <n v="0"/>
    <n v="0"/>
    <n v="0"/>
    <n v="0"/>
    <n v="0"/>
    <n v="1500"/>
    <n v="0"/>
    <n v="0"/>
    <n v="0"/>
    <x v="0"/>
  </r>
  <r>
    <x v="1"/>
    <x v="1"/>
    <x v="1"/>
    <x v="1"/>
    <x v="1"/>
    <x v="0"/>
    <x v="46"/>
    <n v="0"/>
    <n v="0"/>
    <n v="0"/>
    <n v="0"/>
    <n v="0"/>
    <n v="0"/>
    <n v="0"/>
    <n v="500"/>
    <n v="0"/>
    <n v="0"/>
    <n v="0"/>
    <n v="2000"/>
    <x v="1"/>
  </r>
  <r>
    <x v="1"/>
    <x v="1"/>
    <x v="1"/>
    <x v="1"/>
    <x v="1"/>
    <x v="0"/>
    <x v="46"/>
    <n v="12379.95"/>
    <n v="0"/>
    <n v="0"/>
    <n v="31000"/>
    <n v="0"/>
    <n v="0"/>
    <n v="1611.71"/>
    <n v="0"/>
    <n v="0"/>
    <n v="0"/>
    <n v="0"/>
    <n v="0"/>
    <x v="2"/>
  </r>
  <r>
    <x v="1"/>
    <x v="1"/>
    <x v="1"/>
    <x v="1"/>
    <x v="1"/>
    <x v="0"/>
    <x v="60"/>
    <n v="0"/>
    <n v="0"/>
    <n v="0"/>
    <n v="0"/>
    <n v="0"/>
    <n v="0"/>
    <n v="0"/>
    <n v="0"/>
    <n v="22259.24"/>
    <n v="0"/>
    <n v="0"/>
    <n v="0"/>
    <x v="3"/>
  </r>
  <r>
    <x v="1"/>
    <x v="1"/>
    <x v="1"/>
    <x v="1"/>
    <x v="1"/>
    <x v="0"/>
    <x v="60"/>
    <n v="0"/>
    <n v="8970.18"/>
    <n v="0"/>
    <n v="10500"/>
    <n v="55100"/>
    <n v="0"/>
    <n v="0"/>
    <n v="0"/>
    <n v="0"/>
    <n v="0"/>
    <n v="0"/>
    <n v="0"/>
    <x v="4"/>
  </r>
  <r>
    <x v="1"/>
    <x v="1"/>
    <x v="1"/>
    <x v="1"/>
    <x v="1"/>
    <x v="0"/>
    <x v="47"/>
    <n v="2090"/>
    <n v="0"/>
    <n v="0"/>
    <n v="0"/>
    <n v="0"/>
    <n v="0"/>
    <n v="0"/>
    <n v="0"/>
    <n v="0"/>
    <n v="0"/>
    <n v="0"/>
    <n v="0"/>
    <x v="0"/>
  </r>
  <r>
    <x v="1"/>
    <x v="1"/>
    <x v="1"/>
    <x v="1"/>
    <x v="1"/>
    <x v="0"/>
    <x v="47"/>
    <n v="0"/>
    <n v="0"/>
    <n v="0"/>
    <n v="0"/>
    <n v="0"/>
    <n v="0"/>
    <n v="0"/>
    <n v="0"/>
    <n v="117894.6"/>
    <n v="0"/>
    <n v="0"/>
    <n v="0"/>
    <x v="2"/>
  </r>
  <r>
    <x v="1"/>
    <x v="1"/>
    <x v="1"/>
    <x v="1"/>
    <x v="1"/>
    <x v="0"/>
    <x v="48"/>
    <n v="0"/>
    <n v="0"/>
    <n v="0"/>
    <n v="0"/>
    <n v="0"/>
    <n v="149832.60999999999"/>
    <n v="32777.78"/>
    <n v="0"/>
    <n v="0"/>
    <n v="46810.87"/>
    <n v="45059.31"/>
    <n v="2166.71"/>
    <x v="0"/>
  </r>
  <r>
    <x v="1"/>
    <x v="1"/>
    <x v="1"/>
    <x v="1"/>
    <x v="1"/>
    <x v="0"/>
    <x v="48"/>
    <n v="0"/>
    <n v="0"/>
    <n v="0"/>
    <n v="0"/>
    <n v="0"/>
    <n v="30100"/>
    <n v="0"/>
    <n v="0"/>
    <n v="0"/>
    <n v="0"/>
    <n v="0"/>
    <n v="0"/>
    <x v="1"/>
  </r>
  <r>
    <x v="1"/>
    <x v="1"/>
    <x v="1"/>
    <x v="1"/>
    <x v="1"/>
    <x v="0"/>
    <x v="48"/>
    <n v="0"/>
    <n v="0"/>
    <n v="0"/>
    <n v="323358.5"/>
    <n v="0"/>
    <n v="0"/>
    <n v="0"/>
    <n v="122256.6"/>
    <n v="0"/>
    <n v="0"/>
    <n v="0"/>
    <n v="0"/>
    <x v="2"/>
  </r>
  <r>
    <x v="1"/>
    <x v="1"/>
    <x v="1"/>
    <x v="1"/>
    <x v="1"/>
    <x v="0"/>
    <x v="48"/>
    <n v="0"/>
    <n v="0"/>
    <n v="0"/>
    <n v="0"/>
    <n v="0"/>
    <n v="58684.74"/>
    <n v="0"/>
    <n v="0"/>
    <n v="0"/>
    <n v="0"/>
    <n v="0"/>
    <n v="0"/>
    <x v="3"/>
  </r>
  <r>
    <x v="1"/>
    <x v="1"/>
    <x v="1"/>
    <x v="1"/>
    <x v="1"/>
    <x v="0"/>
    <x v="61"/>
    <n v="0"/>
    <n v="0"/>
    <n v="0"/>
    <n v="0"/>
    <n v="0"/>
    <n v="0"/>
    <n v="8503.94"/>
    <n v="0"/>
    <n v="0"/>
    <n v="0"/>
    <n v="0"/>
    <n v="0"/>
    <x v="0"/>
  </r>
  <r>
    <x v="1"/>
    <x v="1"/>
    <x v="1"/>
    <x v="1"/>
    <x v="1"/>
    <x v="0"/>
    <x v="62"/>
    <n v="0"/>
    <n v="0"/>
    <n v="0"/>
    <n v="0"/>
    <n v="0"/>
    <n v="0"/>
    <n v="0"/>
    <n v="0"/>
    <n v="24501"/>
    <n v="0"/>
    <n v="0"/>
    <n v="0"/>
    <x v="0"/>
  </r>
  <r>
    <x v="1"/>
    <x v="1"/>
    <x v="1"/>
    <x v="1"/>
    <x v="1"/>
    <x v="0"/>
    <x v="62"/>
    <n v="202213.9"/>
    <n v="0"/>
    <n v="0"/>
    <n v="0"/>
    <n v="0"/>
    <n v="0"/>
    <n v="26325.599999999999"/>
    <n v="0"/>
    <n v="0"/>
    <n v="0"/>
    <n v="0"/>
    <n v="0"/>
    <x v="2"/>
  </r>
  <r>
    <x v="2"/>
    <x v="0"/>
    <x v="2"/>
    <x v="0"/>
    <x v="0"/>
    <x v="0"/>
    <x v="63"/>
    <n v="88264.01"/>
    <n v="88800.38"/>
    <n v="88784.07"/>
    <n v="88780.97"/>
    <n v="86854.49"/>
    <n v="91323.95"/>
    <n v="91278.61"/>
    <n v="91292.77"/>
    <n v="91257.71"/>
    <n v="91215.86"/>
    <n v="91206.82"/>
    <n v="91198.55"/>
    <x v="0"/>
  </r>
  <r>
    <x v="2"/>
    <x v="0"/>
    <x v="2"/>
    <x v="0"/>
    <x v="0"/>
    <x v="0"/>
    <x v="63"/>
    <n v="91956.07"/>
    <n v="97645.62"/>
    <n v="91675.06"/>
    <n v="91997.47"/>
    <n v="92100.77"/>
    <n v="92695.3"/>
    <n v="91748.72"/>
    <n v="91958.29"/>
    <n v="91734.26"/>
    <n v="94076.52"/>
    <n v="92611.11"/>
    <n v="92636.06"/>
    <x v="1"/>
  </r>
  <r>
    <x v="2"/>
    <x v="0"/>
    <x v="2"/>
    <x v="0"/>
    <x v="0"/>
    <x v="0"/>
    <x v="63"/>
    <n v="91357.42"/>
    <n v="90200.58"/>
    <n v="90757.59"/>
    <n v="91258.22"/>
    <n v="91255.49"/>
    <n v="91140.82"/>
    <n v="101938.48"/>
    <n v="99597.16"/>
    <n v="92017.49"/>
    <n v="91604.02"/>
    <n v="95081.62"/>
    <n v="90888.61"/>
    <x v="2"/>
  </r>
  <r>
    <x v="2"/>
    <x v="0"/>
    <x v="2"/>
    <x v="0"/>
    <x v="0"/>
    <x v="0"/>
    <x v="63"/>
    <n v="88818.65"/>
    <n v="88915.63"/>
    <n v="88781.73"/>
    <n v="88909.39"/>
    <n v="89122.21"/>
    <n v="88848.34"/>
    <n v="88649.75"/>
    <n v="87763.01"/>
    <n v="80808.81"/>
    <n v="20772.580000000002"/>
    <n v="-11912.57"/>
    <n v="13563.87"/>
    <x v="3"/>
  </r>
  <r>
    <x v="2"/>
    <x v="0"/>
    <x v="2"/>
    <x v="0"/>
    <x v="0"/>
    <x v="0"/>
    <x v="63"/>
    <n v="0"/>
    <n v="0"/>
    <n v="0"/>
    <n v="0"/>
    <n v="63024.98"/>
    <n v="2795.11"/>
    <n v="0"/>
    <n v="0"/>
    <n v="0"/>
    <n v="0"/>
    <n v="0"/>
    <n v="0"/>
    <x v="4"/>
  </r>
  <r>
    <x v="2"/>
    <x v="0"/>
    <x v="2"/>
    <x v="0"/>
    <x v="0"/>
    <x v="0"/>
    <x v="64"/>
    <n v="103.63"/>
    <n v="103.63"/>
    <n v="103.63"/>
    <n v="103.63"/>
    <n v="103.63"/>
    <n v="103.63"/>
    <n v="103.63"/>
    <n v="103.63"/>
    <n v="103.64"/>
    <n v="103.6"/>
    <n v="62.05"/>
    <n v="62"/>
    <x v="0"/>
  </r>
  <r>
    <x v="2"/>
    <x v="0"/>
    <x v="2"/>
    <x v="0"/>
    <x v="0"/>
    <x v="0"/>
    <x v="64"/>
    <n v="46.44"/>
    <n v="46.44"/>
    <n v="46.44"/>
    <n v="46.44"/>
    <n v="46.44"/>
    <n v="46.44"/>
    <n v="46.44"/>
    <n v="46.44"/>
    <n v="46.44"/>
    <n v="94.69"/>
    <n v="94.71"/>
    <n v="94.66"/>
    <x v="1"/>
  </r>
  <r>
    <x v="2"/>
    <x v="0"/>
    <x v="2"/>
    <x v="0"/>
    <x v="0"/>
    <x v="0"/>
    <x v="64"/>
    <n v="94.71"/>
    <n v="94.71"/>
    <n v="94.71"/>
    <n v="94.71"/>
    <n v="94.71"/>
    <n v="94.7"/>
    <n v="94.71"/>
    <n v="94.69"/>
    <n v="46.44"/>
    <n v="46.42"/>
    <n v="46.44"/>
    <n v="46.4"/>
    <x v="2"/>
  </r>
  <r>
    <x v="2"/>
    <x v="0"/>
    <x v="2"/>
    <x v="0"/>
    <x v="0"/>
    <x v="0"/>
    <x v="64"/>
    <n v="46.44"/>
    <n v="46.44"/>
    <n v="46.44"/>
    <n v="46.44"/>
    <n v="46.44"/>
    <n v="46.44"/>
    <n v="46.44"/>
    <n v="46.44"/>
    <n v="46.44"/>
    <n v="46.42"/>
    <n v="46.44"/>
    <n v="46.4"/>
    <x v="3"/>
  </r>
  <r>
    <x v="2"/>
    <x v="0"/>
    <x v="2"/>
    <x v="0"/>
    <x v="0"/>
    <x v="0"/>
    <x v="65"/>
    <n v="8095.04"/>
    <n v="8095.04"/>
    <n v="8095.04"/>
    <n v="8095.04"/>
    <n v="8095.04"/>
    <n v="8095.04"/>
    <n v="-48570.239999999998"/>
    <n v="0"/>
    <n v="0"/>
    <n v="0"/>
    <n v="0"/>
    <n v="0"/>
    <x v="0"/>
  </r>
  <r>
    <x v="2"/>
    <x v="0"/>
    <x v="2"/>
    <x v="1"/>
    <x v="1"/>
    <x v="0"/>
    <x v="63"/>
    <n v="90735.93"/>
    <n v="91345.51"/>
    <n v="89506.63"/>
    <n v="89505.82"/>
    <n v="89515.11"/>
    <n v="89467.17"/>
    <n v="83964.47"/>
    <n v="89468.07"/>
    <n v="89450.11"/>
    <n v="89420.46"/>
    <n v="89496.91"/>
    <n v="90161.07"/>
    <x v="0"/>
  </r>
  <r>
    <x v="2"/>
    <x v="0"/>
    <x v="2"/>
    <x v="1"/>
    <x v="1"/>
    <x v="0"/>
    <x v="63"/>
    <n v="91644.95"/>
    <n v="91652.29"/>
    <n v="91795.81"/>
    <n v="91655.97"/>
    <n v="91647"/>
    <n v="91589.48"/>
    <n v="91531.5"/>
    <n v="91525.3"/>
    <n v="90793.47"/>
    <n v="93088.45"/>
    <n v="128184.61"/>
    <n v="120503.21"/>
    <x v="1"/>
  </r>
  <r>
    <x v="2"/>
    <x v="0"/>
    <x v="2"/>
    <x v="1"/>
    <x v="1"/>
    <x v="0"/>
    <x v="63"/>
    <n v="119861.18"/>
    <n v="119847.79"/>
    <n v="119838.39999999999"/>
    <n v="122069.51"/>
    <n v="120342.3"/>
    <n v="135754.96"/>
    <n v="354798.62"/>
    <n v="197904.12"/>
    <n v="139760.17000000001"/>
    <n v="137017.19"/>
    <n v="137504.67000000001"/>
    <n v="131536.87"/>
    <x v="2"/>
  </r>
  <r>
    <x v="2"/>
    <x v="0"/>
    <x v="2"/>
    <x v="1"/>
    <x v="1"/>
    <x v="0"/>
    <x v="63"/>
    <n v="0"/>
    <n v="8.4600000000000009"/>
    <n v="831.63"/>
    <n v="905.07"/>
    <n v="4285.26"/>
    <n v="4312.04"/>
    <n v="4312.2700000000004"/>
    <n v="5469.94"/>
    <n v="9574.33"/>
    <n v="6621.93"/>
    <n v="7280.67"/>
    <n v="8126.98"/>
    <x v="3"/>
  </r>
  <r>
    <x v="2"/>
    <x v="0"/>
    <x v="2"/>
    <x v="1"/>
    <x v="1"/>
    <x v="0"/>
    <x v="64"/>
    <n v="1565.36"/>
    <n v="1565.36"/>
    <n v="1565.37"/>
    <n v="1565.37"/>
    <n v="1565.37"/>
    <n v="1565.38"/>
    <n v="1534.31"/>
    <n v="1534.33"/>
    <n v="1534.31"/>
    <n v="1534.33"/>
    <n v="1534.3"/>
    <n v="1534.31"/>
    <x v="0"/>
  </r>
  <r>
    <x v="2"/>
    <x v="0"/>
    <x v="2"/>
    <x v="1"/>
    <x v="1"/>
    <x v="0"/>
    <x v="64"/>
    <n v="1534.31"/>
    <n v="1534.31"/>
    <n v="1534.32"/>
    <n v="1534.31"/>
    <n v="1534.32"/>
    <n v="1534.31"/>
    <n v="1534.33"/>
    <n v="1534.31"/>
    <n v="1534.33"/>
    <n v="1534.31"/>
    <n v="1534.33"/>
    <n v="1534.3"/>
    <x v="1"/>
  </r>
  <r>
    <x v="2"/>
    <x v="0"/>
    <x v="2"/>
    <x v="1"/>
    <x v="1"/>
    <x v="0"/>
    <x v="64"/>
    <n v="1534.31"/>
    <n v="1534.31"/>
    <n v="1534.32"/>
    <n v="1534.31"/>
    <n v="1534.32"/>
    <n v="1534.31"/>
    <n v="1534.33"/>
    <n v="1534.31"/>
    <n v="1534.33"/>
    <n v="1534.31"/>
    <n v="1534.33"/>
    <n v="1534.3"/>
    <x v="2"/>
  </r>
  <r>
    <x v="2"/>
    <x v="0"/>
    <x v="2"/>
    <x v="1"/>
    <x v="1"/>
    <x v="0"/>
    <x v="65"/>
    <n v="5500.09"/>
    <n v="5500.09"/>
    <n v="5500.09"/>
    <n v="5500.09"/>
    <n v="5500.09"/>
    <n v="5500.09"/>
    <n v="-33000.54"/>
    <n v="0"/>
    <n v="0"/>
    <n v="0"/>
    <n v="0"/>
    <n v="0"/>
    <x v="0"/>
  </r>
  <r>
    <x v="3"/>
    <x v="0"/>
    <x v="3"/>
    <x v="1"/>
    <x v="1"/>
    <x v="0"/>
    <x v="66"/>
    <n v="0"/>
    <n v="0"/>
    <n v="0"/>
    <n v="0"/>
    <n v="0"/>
    <n v="0"/>
    <n v="0"/>
    <n v="0"/>
    <n v="0"/>
    <n v="0"/>
    <n v="21.86"/>
    <n v="0"/>
    <x v="2"/>
  </r>
  <r>
    <x v="4"/>
    <x v="1"/>
    <x v="1"/>
    <x v="0"/>
    <x v="0"/>
    <x v="0"/>
    <x v="67"/>
    <n v="0"/>
    <n v="0"/>
    <n v="0"/>
    <n v="0"/>
    <n v="0"/>
    <n v="0"/>
    <n v="0"/>
    <n v="0"/>
    <n v="0"/>
    <n v="0"/>
    <n v="-4841.43"/>
    <n v="-1812.3"/>
    <x v="0"/>
  </r>
  <r>
    <x v="4"/>
    <x v="1"/>
    <x v="1"/>
    <x v="0"/>
    <x v="0"/>
    <x v="0"/>
    <x v="67"/>
    <n v="-4453.08"/>
    <n v="-3463.78"/>
    <n v="-841.96"/>
    <n v="0"/>
    <n v="0"/>
    <n v="0"/>
    <n v="0"/>
    <n v="0"/>
    <n v="0"/>
    <n v="0"/>
    <n v="0"/>
    <n v="0"/>
    <x v="1"/>
  </r>
  <r>
    <x v="4"/>
    <x v="1"/>
    <x v="1"/>
    <x v="0"/>
    <x v="0"/>
    <x v="0"/>
    <x v="67"/>
    <n v="0"/>
    <n v="0"/>
    <n v="0"/>
    <n v="-110692.14"/>
    <n v="-38535.199999999997"/>
    <n v="-14683.24"/>
    <n v="0"/>
    <n v="0"/>
    <n v="0"/>
    <n v="0"/>
    <n v="0"/>
    <n v="0"/>
    <x v="4"/>
  </r>
  <r>
    <x v="5"/>
    <x v="0"/>
    <x v="0"/>
    <x v="0"/>
    <x v="0"/>
    <x v="0"/>
    <x v="68"/>
    <n v="76299.839999999997"/>
    <n v="77277.53"/>
    <n v="83861.320000000007"/>
    <n v="49726.69"/>
    <n v="65314.04"/>
    <n v="76577.429999999993"/>
    <n v="74499.070000000007"/>
    <n v="81212.72"/>
    <n v="74117.06"/>
    <n v="69527.25"/>
    <n v="54013.74"/>
    <n v="125924.78"/>
    <x v="0"/>
  </r>
  <r>
    <x v="5"/>
    <x v="0"/>
    <x v="0"/>
    <x v="0"/>
    <x v="0"/>
    <x v="0"/>
    <x v="68"/>
    <n v="63279.91"/>
    <n v="63248.22"/>
    <n v="70790.64"/>
    <n v="65550.11"/>
    <n v="74046.87"/>
    <n v="52890.91"/>
    <n v="75534.490000000005"/>
    <n v="59994.06"/>
    <n v="91230.86"/>
    <n v="75800.7"/>
    <n v="104206.79"/>
    <n v="106488.75"/>
    <x v="1"/>
  </r>
  <r>
    <x v="5"/>
    <x v="0"/>
    <x v="0"/>
    <x v="0"/>
    <x v="0"/>
    <x v="0"/>
    <x v="68"/>
    <n v="74396.78"/>
    <n v="58406.01"/>
    <n v="60759.199999999997"/>
    <n v="61823.040000000001"/>
    <n v="55985.79"/>
    <n v="61834.85"/>
    <n v="61947.63"/>
    <n v="86010.84"/>
    <n v="55673.43"/>
    <n v="52767.73"/>
    <n v="55292.76"/>
    <n v="87409.08"/>
    <x v="2"/>
  </r>
  <r>
    <x v="5"/>
    <x v="0"/>
    <x v="0"/>
    <x v="0"/>
    <x v="0"/>
    <x v="0"/>
    <x v="68"/>
    <n v="44883.58"/>
    <n v="45288.51"/>
    <n v="47838.14"/>
    <n v="51348.76"/>
    <n v="44484.34"/>
    <n v="51882.9"/>
    <n v="42430.05"/>
    <n v="41761.440000000002"/>
    <n v="41654.39"/>
    <n v="39435.79"/>
    <n v="40205.269999999997"/>
    <n v="89632.81"/>
    <x v="3"/>
  </r>
  <r>
    <x v="5"/>
    <x v="0"/>
    <x v="0"/>
    <x v="0"/>
    <x v="0"/>
    <x v="0"/>
    <x v="68"/>
    <n v="38639.599999999999"/>
    <n v="41863.69"/>
    <n v="37188.76"/>
    <n v="39013.4"/>
    <n v="38781.26"/>
    <n v="43164.36"/>
    <n v="0"/>
    <n v="0"/>
    <n v="0"/>
    <n v="0"/>
    <n v="0"/>
    <n v="0"/>
    <x v="4"/>
  </r>
  <r>
    <x v="5"/>
    <x v="0"/>
    <x v="0"/>
    <x v="0"/>
    <x v="0"/>
    <x v="0"/>
    <x v="69"/>
    <n v="49069.64"/>
    <n v="37390.67"/>
    <n v="37471.519999999997"/>
    <n v="22172.07"/>
    <n v="9854.2000000000007"/>
    <n v="33171.269999999997"/>
    <n v="30409.32"/>
    <n v="14280.48"/>
    <n v="20506.53"/>
    <n v="16148.99"/>
    <n v="22021.17"/>
    <n v="60488.91"/>
    <x v="0"/>
  </r>
  <r>
    <x v="5"/>
    <x v="0"/>
    <x v="0"/>
    <x v="0"/>
    <x v="0"/>
    <x v="0"/>
    <x v="69"/>
    <n v="43116.29"/>
    <n v="16770.71"/>
    <n v="2278.79"/>
    <n v="-2278.9"/>
    <n v="0"/>
    <n v="0"/>
    <n v="0"/>
    <n v="10593.11"/>
    <n v="20775.080000000002"/>
    <n v="0"/>
    <n v="13781.1"/>
    <n v="21521.75"/>
    <x v="1"/>
  </r>
  <r>
    <x v="5"/>
    <x v="0"/>
    <x v="0"/>
    <x v="0"/>
    <x v="0"/>
    <x v="0"/>
    <x v="69"/>
    <n v="99462.16"/>
    <n v="22905.13"/>
    <n v="45395.51"/>
    <n v="13856.24"/>
    <n v="27897.03"/>
    <n v="22552.560000000001"/>
    <n v="0"/>
    <n v="0"/>
    <n v="48629.64"/>
    <n v="35723.89"/>
    <n v="29499.31"/>
    <n v="40611.449999999997"/>
    <x v="2"/>
  </r>
  <r>
    <x v="5"/>
    <x v="0"/>
    <x v="0"/>
    <x v="0"/>
    <x v="0"/>
    <x v="0"/>
    <x v="69"/>
    <n v="43316.54"/>
    <n v="42014.98"/>
    <n v="50791.040000000001"/>
    <n v="30968.799999999999"/>
    <n v="15360.92"/>
    <n v="30110.98"/>
    <n v="22039.45"/>
    <n v="20189.189999999999"/>
    <n v="23602.560000000001"/>
    <n v="7787.14"/>
    <n v="14086.44"/>
    <n v="8618.9"/>
    <x v="3"/>
  </r>
  <r>
    <x v="5"/>
    <x v="0"/>
    <x v="0"/>
    <x v="0"/>
    <x v="0"/>
    <x v="0"/>
    <x v="69"/>
    <n v="17597.32"/>
    <n v="47316.04"/>
    <n v="0"/>
    <n v="0"/>
    <n v="0"/>
    <n v="0"/>
    <n v="0"/>
    <n v="0"/>
    <n v="0"/>
    <n v="0"/>
    <n v="0"/>
    <n v="0"/>
    <x v="4"/>
  </r>
  <r>
    <x v="5"/>
    <x v="0"/>
    <x v="0"/>
    <x v="0"/>
    <x v="0"/>
    <x v="0"/>
    <x v="70"/>
    <n v="33853.1"/>
    <n v="33374.18"/>
    <n v="34868.22"/>
    <n v="20447.79"/>
    <n v="29380.19"/>
    <n v="29491.279999999999"/>
    <n v="25479.77"/>
    <n v="34397.03"/>
    <n v="16265.56"/>
    <n v="30787.54"/>
    <n v="18433.099999999999"/>
    <n v="41252.699999999997"/>
    <x v="0"/>
  </r>
  <r>
    <x v="5"/>
    <x v="0"/>
    <x v="0"/>
    <x v="0"/>
    <x v="0"/>
    <x v="0"/>
    <x v="70"/>
    <n v="28219.06"/>
    <n v="28135.15"/>
    <n v="27089.39"/>
    <n v="29294.959999999999"/>
    <n v="32996.559999999998"/>
    <n v="24157.84"/>
    <n v="20389.310000000001"/>
    <n v="26942.74"/>
    <n v="38962.519999999997"/>
    <n v="28113.86"/>
    <n v="42070.41"/>
    <n v="-22431.09"/>
    <x v="1"/>
  </r>
  <r>
    <x v="5"/>
    <x v="0"/>
    <x v="0"/>
    <x v="0"/>
    <x v="0"/>
    <x v="0"/>
    <x v="70"/>
    <n v="19985.02"/>
    <n v="19974.849999999999"/>
    <n v="18615.57"/>
    <n v="16962.04"/>
    <n v="19135.98"/>
    <n v="21147.599999999999"/>
    <n v="21186.05"/>
    <n v="2951.14"/>
    <n v="17541.64"/>
    <n v="15138.75"/>
    <n v="18910.12"/>
    <n v="13535.67"/>
    <x v="2"/>
  </r>
  <r>
    <x v="5"/>
    <x v="0"/>
    <x v="0"/>
    <x v="0"/>
    <x v="0"/>
    <x v="0"/>
    <x v="70"/>
    <n v="15350.19"/>
    <n v="15488.64"/>
    <n v="16360.63"/>
    <n v="13483.56"/>
    <n v="15213.58"/>
    <n v="9404.0499999999993"/>
    <n v="13224.97"/>
    <n v="14282.41"/>
    <n v="11771.87"/>
    <n v="11839.34"/>
    <n v="13750.15"/>
    <n v="30654.46"/>
    <x v="3"/>
  </r>
  <r>
    <x v="5"/>
    <x v="0"/>
    <x v="0"/>
    <x v="0"/>
    <x v="0"/>
    <x v="0"/>
    <x v="70"/>
    <n v="12406.35"/>
    <n v="11420.82"/>
    <n v="12718.6"/>
    <n v="13342.55"/>
    <n v="12892.76"/>
    <n v="14762.15"/>
    <n v="0"/>
    <n v="0"/>
    <n v="0"/>
    <n v="0"/>
    <n v="0"/>
    <n v="0"/>
    <x v="4"/>
  </r>
  <r>
    <x v="5"/>
    <x v="0"/>
    <x v="0"/>
    <x v="0"/>
    <x v="0"/>
    <x v="0"/>
    <x v="71"/>
    <n v="-66451.070000000007"/>
    <n v="-22111.11"/>
    <n v="19980.66"/>
    <n v="-55480.45"/>
    <n v="13524.77"/>
    <n v="20489.12"/>
    <n v="-48634.19"/>
    <n v="31177.72"/>
    <n v="-1425.25"/>
    <n v="19483.09"/>
    <n v="14379.23"/>
    <n v="13936.04"/>
    <x v="0"/>
  </r>
  <r>
    <x v="5"/>
    <x v="0"/>
    <x v="0"/>
    <x v="0"/>
    <x v="0"/>
    <x v="0"/>
    <x v="71"/>
    <n v="-55612.95"/>
    <n v="-13782.08"/>
    <n v="13542.37"/>
    <n v="14314.69"/>
    <n v="37949.11"/>
    <n v="15052.63"/>
    <n v="-9407.41"/>
    <n v="16438.66"/>
    <n v="57919.22"/>
    <n v="6585.49"/>
    <n v="35469.949999999997"/>
    <n v="144162.01"/>
    <x v="1"/>
  </r>
  <r>
    <x v="5"/>
    <x v="0"/>
    <x v="0"/>
    <x v="0"/>
    <x v="0"/>
    <x v="0"/>
    <x v="71"/>
    <n v="-20136.03"/>
    <n v="31472.53"/>
    <n v="33088.71"/>
    <n v="14177.47"/>
    <n v="28317.56"/>
    <n v="28015.67"/>
    <n v="22488.39"/>
    <n v="-32715.200000000001"/>
    <n v="25525.06"/>
    <n v="21134.560000000001"/>
    <n v="28914.27"/>
    <n v="27883.06"/>
    <x v="2"/>
  </r>
  <r>
    <x v="5"/>
    <x v="0"/>
    <x v="0"/>
    <x v="0"/>
    <x v="0"/>
    <x v="0"/>
    <x v="71"/>
    <n v="45034.57"/>
    <n v="15401.49"/>
    <n v="36388.639999999999"/>
    <n v="27669.94"/>
    <n v="23370.03"/>
    <n v="11237.12"/>
    <n v="21200.01"/>
    <n v="20437.87"/>
    <n v="16038.21"/>
    <n v="17778.21"/>
    <n v="21202.799999999999"/>
    <n v="21569.23"/>
    <x v="3"/>
  </r>
  <r>
    <x v="5"/>
    <x v="0"/>
    <x v="0"/>
    <x v="0"/>
    <x v="0"/>
    <x v="0"/>
    <x v="71"/>
    <n v="17060.77"/>
    <n v="4538.03"/>
    <n v="25935.63"/>
    <n v="24811.98"/>
    <n v="18264.86"/>
    <n v="23296"/>
    <n v="0"/>
    <n v="0"/>
    <n v="0"/>
    <n v="0"/>
    <n v="0"/>
    <n v="0"/>
    <x v="4"/>
  </r>
  <r>
    <x v="5"/>
    <x v="0"/>
    <x v="0"/>
    <x v="0"/>
    <x v="0"/>
    <x v="0"/>
    <x v="72"/>
    <n v="-128406.88"/>
    <n v="15562.03"/>
    <n v="102288.12"/>
    <n v="-92630.22"/>
    <n v="54199.519999999997"/>
    <n v="124778.13"/>
    <n v="-41310.94"/>
    <n v="98795.18"/>
    <n v="74520.13"/>
    <n v="65405.93"/>
    <n v="82899.75"/>
    <n v="108394.84"/>
    <x v="0"/>
  </r>
  <r>
    <x v="5"/>
    <x v="0"/>
    <x v="0"/>
    <x v="0"/>
    <x v="0"/>
    <x v="0"/>
    <x v="72"/>
    <n v="-78121.539999999994"/>
    <n v="-8698.2800000000007"/>
    <n v="101260.32"/>
    <n v="29914.93"/>
    <n v="96302.88"/>
    <n v="58088.6"/>
    <n v="75323.63"/>
    <n v="54757.32"/>
    <n v="169583.28"/>
    <n v="42387.1"/>
    <n v="163928.63"/>
    <n v="68830.179999999993"/>
    <x v="1"/>
  </r>
  <r>
    <x v="5"/>
    <x v="0"/>
    <x v="0"/>
    <x v="0"/>
    <x v="0"/>
    <x v="0"/>
    <x v="72"/>
    <n v="176211.19"/>
    <n v="93122.5"/>
    <n v="117632.81"/>
    <n v="98554.99"/>
    <n v="82929.08"/>
    <n v="81917.06"/>
    <n v="65755.740000000005"/>
    <n v="109904.22"/>
    <n v="90171.22"/>
    <n v="84498.2"/>
    <n v="84544.49"/>
    <n v="136628.15"/>
    <x v="2"/>
  </r>
  <r>
    <x v="5"/>
    <x v="0"/>
    <x v="0"/>
    <x v="0"/>
    <x v="0"/>
    <x v="0"/>
    <x v="72"/>
    <n v="135113.42000000001"/>
    <n v="45255.28"/>
    <n v="106442.64"/>
    <n v="98914.31"/>
    <n v="68333.38"/>
    <n v="98569.93"/>
    <n v="68369.05"/>
    <n v="60065.98"/>
    <n v="62590.11"/>
    <n v="62791.91"/>
    <n v="61996.5"/>
    <n v="63067.8"/>
    <x v="3"/>
  </r>
  <r>
    <x v="5"/>
    <x v="0"/>
    <x v="0"/>
    <x v="0"/>
    <x v="0"/>
    <x v="0"/>
    <x v="72"/>
    <n v="66898.240000000005"/>
    <n v="52474.62"/>
    <n v="75866.62"/>
    <n v="72549.61"/>
    <n v="56393.46"/>
    <n v="68120.72"/>
    <n v="0"/>
    <n v="0"/>
    <n v="0"/>
    <n v="0"/>
    <n v="0"/>
    <n v="0"/>
    <x v="4"/>
  </r>
  <r>
    <x v="5"/>
    <x v="0"/>
    <x v="0"/>
    <x v="0"/>
    <x v="0"/>
    <x v="0"/>
    <x v="73"/>
    <n v="96213.72"/>
    <n v="85677.66"/>
    <n v="83533.53"/>
    <n v="77946.87"/>
    <n v="73698.48"/>
    <n v="78581.5"/>
    <n v="91680.5"/>
    <n v="70968.490000000005"/>
    <n v="79464.27"/>
    <n v="68483.72"/>
    <n v="66924.47"/>
    <n v="40905.089999999997"/>
    <x v="0"/>
  </r>
  <r>
    <x v="5"/>
    <x v="0"/>
    <x v="0"/>
    <x v="0"/>
    <x v="0"/>
    <x v="0"/>
    <x v="73"/>
    <n v="78914.62"/>
    <n v="71600.25"/>
    <n v="76448.88"/>
    <n v="64599.74"/>
    <n v="70009.929999999993"/>
    <n v="68806.14"/>
    <n v="93110.22"/>
    <n v="63563.72"/>
    <n v="67883.350000000006"/>
    <n v="69304.850000000006"/>
    <n v="64603.03"/>
    <n v="29287.16"/>
    <x v="1"/>
  </r>
  <r>
    <x v="5"/>
    <x v="0"/>
    <x v="0"/>
    <x v="0"/>
    <x v="0"/>
    <x v="0"/>
    <x v="73"/>
    <n v="66118.34"/>
    <n v="55363.27"/>
    <n v="56369.58"/>
    <n v="63060.61"/>
    <n v="54735.08"/>
    <n v="62416.18"/>
    <n v="76782.210000000006"/>
    <n v="92850.28"/>
    <n v="44043.61"/>
    <n v="43875.62"/>
    <n v="46697.88"/>
    <n v="30853.84"/>
    <x v="2"/>
  </r>
  <r>
    <x v="5"/>
    <x v="0"/>
    <x v="0"/>
    <x v="0"/>
    <x v="0"/>
    <x v="0"/>
    <x v="73"/>
    <n v="49610.66"/>
    <n v="43877.97"/>
    <n v="43766.86"/>
    <n v="54800.29"/>
    <n v="46634.37"/>
    <n v="50554.46"/>
    <n v="47332.02"/>
    <n v="35986.410000000003"/>
    <n v="38356.25"/>
    <n v="41377.15"/>
    <n v="41810.82"/>
    <n v="28310.29"/>
    <x v="3"/>
  </r>
  <r>
    <x v="5"/>
    <x v="0"/>
    <x v="0"/>
    <x v="0"/>
    <x v="0"/>
    <x v="0"/>
    <x v="73"/>
    <n v="44767.040000000001"/>
    <n v="43427"/>
    <n v="42253.1"/>
    <n v="41695.589999999997"/>
    <n v="37085.040000000001"/>
    <n v="36874.449999999997"/>
    <n v="0"/>
    <n v="0"/>
    <n v="0"/>
    <n v="0"/>
    <n v="0"/>
    <n v="0"/>
    <x v="4"/>
  </r>
  <r>
    <x v="5"/>
    <x v="0"/>
    <x v="0"/>
    <x v="0"/>
    <x v="0"/>
    <x v="0"/>
    <x v="74"/>
    <n v="242736.77"/>
    <n v="231655.35"/>
    <n v="241910.71"/>
    <n v="207547.91"/>
    <n v="205994.75"/>
    <n v="216567.35"/>
    <n v="221192.75"/>
    <n v="201231.43"/>
    <n v="203756.4"/>
    <n v="194041.42"/>
    <n v="182026.69"/>
    <n v="196962.71"/>
    <x v="0"/>
  </r>
  <r>
    <x v="5"/>
    <x v="0"/>
    <x v="0"/>
    <x v="0"/>
    <x v="0"/>
    <x v="0"/>
    <x v="74"/>
    <n v="201952.4"/>
    <n v="196475.69"/>
    <n v="194009.60000000001"/>
    <n v="180161.17"/>
    <n v="196255.55"/>
    <n v="192357.96"/>
    <n v="188996.96"/>
    <n v="180362.15"/>
    <n v="192619.09"/>
    <n v="198882.43"/>
    <n v="206764.19"/>
    <n v="166506.49"/>
    <x v="1"/>
  </r>
  <r>
    <x v="5"/>
    <x v="0"/>
    <x v="0"/>
    <x v="0"/>
    <x v="0"/>
    <x v="0"/>
    <x v="74"/>
    <n v="127453.46"/>
    <n v="158860.79"/>
    <n v="146113.65"/>
    <n v="165705.04"/>
    <n v="156318.24"/>
    <n v="177995.25"/>
    <n v="178073.35"/>
    <n v="221599.81"/>
    <n v="123336.74"/>
    <n v="128383.87"/>
    <n v="133679.57"/>
    <n v="134262.48000000001"/>
    <x v="2"/>
  </r>
  <r>
    <x v="5"/>
    <x v="0"/>
    <x v="0"/>
    <x v="0"/>
    <x v="0"/>
    <x v="0"/>
    <x v="74"/>
    <n v="138322.16"/>
    <n v="120810.39"/>
    <n v="119784.87"/>
    <n v="134414.41"/>
    <n v="134311.34"/>
    <n v="123394.59"/>
    <n v="108804.81"/>
    <n v="104512.03"/>
    <n v="109688.97"/>
    <n v="123087.48"/>
    <n v="118893.69"/>
    <n v="122735.02"/>
    <x v="3"/>
  </r>
  <r>
    <x v="5"/>
    <x v="0"/>
    <x v="0"/>
    <x v="0"/>
    <x v="0"/>
    <x v="0"/>
    <x v="74"/>
    <n v="121697.04"/>
    <n v="103123.3"/>
    <n v="119565.9"/>
    <n v="121610.97"/>
    <n v="106012.78"/>
    <n v="107092.33"/>
    <n v="0"/>
    <n v="0"/>
    <n v="0"/>
    <n v="0"/>
    <n v="0"/>
    <n v="0"/>
    <x v="4"/>
  </r>
  <r>
    <x v="5"/>
    <x v="0"/>
    <x v="0"/>
    <x v="0"/>
    <x v="0"/>
    <x v="0"/>
    <x v="75"/>
    <n v="26733.16"/>
    <n v="25512.74"/>
    <n v="26642.2"/>
    <n v="22857.69"/>
    <n v="22686.7"/>
    <n v="23851.02"/>
    <n v="24360.43"/>
    <n v="22162.12"/>
    <n v="22440.21"/>
    <n v="21370.21"/>
    <n v="20047"/>
    <n v="21691.95"/>
    <x v="0"/>
  </r>
  <r>
    <x v="5"/>
    <x v="0"/>
    <x v="0"/>
    <x v="0"/>
    <x v="0"/>
    <x v="0"/>
    <x v="75"/>
    <n v="22241.439999999999"/>
    <n v="21638.31"/>
    <n v="21366.69"/>
    <n v="19841.57"/>
    <n v="21614.03"/>
    <n v="21184.78"/>
    <n v="20814.63"/>
    <n v="19863.66"/>
    <n v="21213.54"/>
    <n v="21903.34"/>
    <n v="21268.51"/>
    <n v="43349.79"/>
    <x v="1"/>
  </r>
  <r>
    <x v="5"/>
    <x v="0"/>
    <x v="0"/>
    <x v="0"/>
    <x v="0"/>
    <x v="0"/>
    <x v="75"/>
    <n v="20633.099999999999"/>
    <n v="19422.64"/>
    <n v="18742.04"/>
    <n v="18779.330000000002"/>
    <n v="18976.89"/>
    <n v="21070.68"/>
    <n v="20116.64"/>
    <n v="23953.59"/>
    <n v="16461.080000000002"/>
    <n v="15960.05"/>
    <n v="16512.59"/>
    <n v="33883.33"/>
    <x v="2"/>
  </r>
  <r>
    <x v="5"/>
    <x v="0"/>
    <x v="0"/>
    <x v="0"/>
    <x v="0"/>
    <x v="0"/>
    <x v="75"/>
    <n v="17295.91"/>
    <n v="15905.95"/>
    <n v="14927.75"/>
    <n v="16336.52"/>
    <n v="15543.56"/>
    <n v="14893.16"/>
    <n v="14259.03"/>
    <n v="13343.54"/>
    <n v="13489.06"/>
    <n v="13641.9"/>
    <n v="13945.79"/>
    <n v="28273.47"/>
    <x v="3"/>
  </r>
  <r>
    <x v="5"/>
    <x v="0"/>
    <x v="0"/>
    <x v="0"/>
    <x v="0"/>
    <x v="0"/>
    <x v="75"/>
    <n v="14367.52"/>
    <n v="14217.61"/>
    <n v="14043.74"/>
    <n v="13610.52"/>
    <n v="12839.5"/>
    <n v="12535.74"/>
    <n v="0"/>
    <n v="0"/>
    <n v="0"/>
    <n v="0"/>
    <n v="0"/>
    <n v="0"/>
    <x v="4"/>
  </r>
  <r>
    <x v="5"/>
    <x v="0"/>
    <x v="0"/>
    <x v="0"/>
    <x v="0"/>
    <x v="0"/>
    <x v="76"/>
    <n v="26705.37"/>
    <n v="25486.22"/>
    <n v="26614.44"/>
    <n v="22833.97"/>
    <n v="22663.1"/>
    <n v="23826.23"/>
    <n v="24335.05"/>
    <n v="22138.959999999999"/>
    <n v="22416.78"/>
    <n v="21347.97"/>
    <n v="20026.13"/>
    <n v="21669.439999999999"/>
    <x v="0"/>
  </r>
  <r>
    <x v="5"/>
    <x v="0"/>
    <x v="0"/>
    <x v="0"/>
    <x v="0"/>
    <x v="0"/>
    <x v="76"/>
    <n v="24246.720000000001"/>
    <n v="23589.19"/>
    <n v="23293.119999999999"/>
    <n v="21630.42"/>
    <n v="23562.74"/>
    <n v="23094.78"/>
    <n v="22691.27"/>
    <n v="21654.57"/>
    <n v="23126.14"/>
    <n v="23878.18"/>
    <n v="0"/>
    <n v="0"/>
    <x v="1"/>
  </r>
  <r>
    <x v="5"/>
    <x v="0"/>
    <x v="0"/>
    <x v="0"/>
    <x v="0"/>
    <x v="0"/>
    <x v="77"/>
    <n v="0"/>
    <n v="0"/>
    <n v="0"/>
    <n v="0"/>
    <n v="0"/>
    <n v="0"/>
    <n v="0"/>
    <n v="0"/>
    <n v="0"/>
    <n v="0"/>
    <n v="0"/>
    <n v="0"/>
    <x v="3"/>
  </r>
  <r>
    <x v="5"/>
    <x v="0"/>
    <x v="0"/>
    <x v="0"/>
    <x v="0"/>
    <x v="0"/>
    <x v="78"/>
    <n v="250.94"/>
    <n v="0"/>
    <n v="0"/>
    <n v="0"/>
    <n v="0"/>
    <n v="0"/>
    <n v="0"/>
    <n v="0"/>
    <n v="0"/>
    <n v="0"/>
    <n v="0"/>
    <n v="0"/>
    <x v="0"/>
  </r>
  <r>
    <x v="5"/>
    <x v="0"/>
    <x v="0"/>
    <x v="0"/>
    <x v="0"/>
    <x v="0"/>
    <x v="78"/>
    <n v="0"/>
    <n v="0"/>
    <n v="0"/>
    <n v="0"/>
    <n v="0"/>
    <n v="0"/>
    <n v="3252.98"/>
    <n v="3365.15"/>
    <n v="1268.03"/>
    <n v="0"/>
    <n v="0"/>
    <n v="0"/>
    <x v="2"/>
  </r>
  <r>
    <x v="5"/>
    <x v="0"/>
    <x v="0"/>
    <x v="1"/>
    <x v="1"/>
    <x v="0"/>
    <x v="68"/>
    <n v="62778.87"/>
    <n v="64451.71"/>
    <n v="64093.73"/>
    <n v="69943.320000000007"/>
    <n v="48263.09"/>
    <n v="65844.2"/>
    <n v="57004.27"/>
    <n v="63344.17"/>
    <n v="69225.899999999994"/>
    <n v="64333.85"/>
    <n v="69544.460000000006"/>
    <n v="128642.27"/>
    <x v="0"/>
  </r>
  <r>
    <x v="5"/>
    <x v="0"/>
    <x v="0"/>
    <x v="1"/>
    <x v="1"/>
    <x v="0"/>
    <x v="68"/>
    <n v="61108.58"/>
    <n v="61226.36"/>
    <n v="59832.56"/>
    <n v="66817.2"/>
    <n v="70660.039999999994"/>
    <n v="63352.24"/>
    <n v="60927.95"/>
    <n v="71193.399999999994"/>
    <n v="56286.06"/>
    <n v="61338.52"/>
    <n v="70480.429999999993"/>
    <n v="70500.42"/>
    <x v="1"/>
  </r>
  <r>
    <x v="5"/>
    <x v="0"/>
    <x v="0"/>
    <x v="1"/>
    <x v="1"/>
    <x v="0"/>
    <x v="68"/>
    <n v="56932.67"/>
    <n v="53594.2"/>
    <n v="59836.89"/>
    <n v="50347.01"/>
    <n v="49760.43"/>
    <n v="50322.99"/>
    <n v="50053.36"/>
    <n v="53255.22"/>
    <n v="49141.87"/>
    <n v="49113.32"/>
    <n v="49538.42"/>
    <n v="51051.4"/>
    <x v="2"/>
  </r>
  <r>
    <x v="5"/>
    <x v="0"/>
    <x v="0"/>
    <x v="1"/>
    <x v="1"/>
    <x v="0"/>
    <x v="68"/>
    <n v="46153.74"/>
    <n v="45582.38"/>
    <n v="45796.27"/>
    <n v="48622.55"/>
    <n v="49294.35"/>
    <n v="47344.86"/>
    <n v="45742.16"/>
    <n v="47284.92"/>
    <n v="43891.15"/>
    <n v="46394.5"/>
    <n v="46087.03"/>
    <n v="68468.86"/>
    <x v="3"/>
  </r>
  <r>
    <x v="5"/>
    <x v="0"/>
    <x v="0"/>
    <x v="1"/>
    <x v="1"/>
    <x v="0"/>
    <x v="68"/>
    <n v="41779.47"/>
    <n v="43438.74"/>
    <n v="45300.41"/>
    <n v="41484.129999999997"/>
    <n v="48411.66"/>
    <n v="46100.480000000003"/>
    <n v="0"/>
    <n v="0"/>
    <n v="0"/>
    <n v="0"/>
    <n v="0"/>
    <n v="0"/>
    <x v="4"/>
  </r>
  <r>
    <x v="5"/>
    <x v="0"/>
    <x v="0"/>
    <x v="1"/>
    <x v="1"/>
    <x v="0"/>
    <x v="69"/>
    <n v="28291.3"/>
    <n v="40294.589999999997"/>
    <n v="10058.08"/>
    <n v="34224.06"/>
    <n v="38138.720000000001"/>
    <n v="39861.699999999997"/>
    <n v="11251.24"/>
    <n v="25039.96"/>
    <n v="11889.25"/>
    <n v="5849.33"/>
    <n v="37436.239999999998"/>
    <n v="52183.29"/>
    <x v="0"/>
  </r>
  <r>
    <x v="5"/>
    <x v="0"/>
    <x v="0"/>
    <x v="1"/>
    <x v="1"/>
    <x v="0"/>
    <x v="69"/>
    <n v="18815.52"/>
    <n v="19471.52"/>
    <n v="0"/>
    <n v="0"/>
    <n v="0"/>
    <n v="0"/>
    <n v="0"/>
    <n v="0"/>
    <n v="32834.879999999997"/>
    <n v="0"/>
    <n v="40957.97"/>
    <n v="45860.85"/>
    <x v="1"/>
  </r>
  <r>
    <x v="5"/>
    <x v="0"/>
    <x v="0"/>
    <x v="1"/>
    <x v="1"/>
    <x v="0"/>
    <x v="69"/>
    <n v="87076.71"/>
    <n v="28719.66"/>
    <n v="27430.959999999999"/>
    <n v="19718.27"/>
    <n v="9819.61"/>
    <n v="2380"/>
    <n v="0"/>
    <n v="0"/>
    <n v="26003.03"/>
    <n v="28226.560000000001"/>
    <n v="33266.26"/>
    <n v="59508.67"/>
    <x v="2"/>
  </r>
  <r>
    <x v="5"/>
    <x v="0"/>
    <x v="0"/>
    <x v="1"/>
    <x v="1"/>
    <x v="0"/>
    <x v="69"/>
    <n v="97807.92"/>
    <n v="21638.38"/>
    <n v="27244.3"/>
    <n v="19869.75"/>
    <n v="31951.22"/>
    <n v="3671.16"/>
    <n v="35952.910000000003"/>
    <n v="1924.59"/>
    <n v="45678.87"/>
    <n v="23099.71"/>
    <n v="16668.349999999999"/>
    <n v="34750.36"/>
    <x v="3"/>
  </r>
  <r>
    <x v="5"/>
    <x v="0"/>
    <x v="0"/>
    <x v="1"/>
    <x v="1"/>
    <x v="0"/>
    <x v="69"/>
    <n v="67604.05"/>
    <n v="28848.48"/>
    <n v="0"/>
    <n v="0"/>
    <n v="0"/>
    <n v="0"/>
    <n v="0"/>
    <n v="0"/>
    <n v="0"/>
    <n v="0"/>
    <n v="0"/>
    <n v="0"/>
    <x v="4"/>
  </r>
  <r>
    <x v="5"/>
    <x v="0"/>
    <x v="0"/>
    <x v="1"/>
    <x v="1"/>
    <x v="0"/>
    <x v="70"/>
    <n v="25324.16"/>
    <n v="26084.959999999999"/>
    <n v="25904.21"/>
    <n v="22238.77"/>
    <n v="16751.68"/>
    <n v="23368.57"/>
    <n v="23110.46"/>
    <n v="24159.97"/>
    <n v="28629.01"/>
    <n v="25601.09"/>
    <n v="24632.27"/>
    <n v="33713.199999999997"/>
    <x v="0"/>
  </r>
  <r>
    <x v="5"/>
    <x v="0"/>
    <x v="0"/>
    <x v="1"/>
    <x v="1"/>
    <x v="0"/>
    <x v="70"/>
    <n v="24454.49"/>
    <n v="24462.2"/>
    <n v="24074.400000000001"/>
    <n v="22871.53"/>
    <n v="24859.33"/>
    <n v="26462.51"/>
    <n v="2538.67"/>
    <n v="28073.26"/>
    <n v="22706.58"/>
    <n v="20784.12"/>
    <n v="19887.95"/>
    <n v="-3630.31"/>
    <x v="1"/>
  </r>
  <r>
    <x v="5"/>
    <x v="0"/>
    <x v="0"/>
    <x v="1"/>
    <x v="1"/>
    <x v="0"/>
    <x v="70"/>
    <n v="18676.71"/>
    <n v="19176"/>
    <n v="15301.77"/>
    <n v="18014.240000000002"/>
    <n v="17811.55"/>
    <n v="18019.18"/>
    <n v="17909.03"/>
    <n v="13377.15"/>
    <n v="17607.11"/>
    <n v="16765.509999999998"/>
    <n v="16879.36"/>
    <n v="12092.7"/>
    <x v="2"/>
  </r>
  <r>
    <x v="5"/>
    <x v="0"/>
    <x v="0"/>
    <x v="1"/>
    <x v="1"/>
    <x v="0"/>
    <x v="70"/>
    <n v="16795.34"/>
    <n v="16596.560000000001"/>
    <n v="16679.150000000001"/>
    <n v="17706.580000000002"/>
    <n v="17955"/>
    <n v="17228.8"/>
    <n v="16645.62"/>
    <n v="17207.05"/>
    <n v="15971.83"/>
    <n v="16909.64"/>
    <n v="17371.21"/>
    <n v="24984.01"/>
    <x v="3"/>
  </r>
  <r>
    <x v="5"/>
    <x v="0"/>
    <x v="0"/>
    <x v="1"/>
    <x v="1"/>
    <x v="0"/>
    <x v="70"/>
    <n v="14567.78"/>
    <n v="13752.43"/>
    <n v="16254.64"/>
    <n v="15103.33"/>
    <n v="17621.78"/>
    <n v="15060.21"/>
    <n v="0"/>
    <n v="0"/>
    <n v="0"/>
    <n v="0"/>
    <n v="0"/>
    <n v="0"/>
    <x v="4"/>
  </r>
  <r>
    <x v="5"/>
    <x v="0"/>
    <x v="0"/>
    <x v="1"/>
    <x v="1"/>
    <x v="0"/>
    <x v="71"/>
    <n v="-52605.98"/>
    <n v="36136.42"/>
    <n v="-22175.51"/>
    <n v="24818.44"/>
    <n v="-12821.93"/>
    <n v="2962.9"/>
    <n v="-40450.78"/>
    <n v="33238.9"/>
    <n v="-927.92"/>
    <n v="9464.9500000000007"/>
    <n v="15039.09"/>
    <n v="9651.7800000000007"/>
    <x v="0"/>
  </r>
  <r>
    <x v="5"/>
    <x v="0"/>
    <x v="0"/>
    <x v="1"/>
    <x v="1"/>
    <x v="0"/>
    <x v="71"/>
    <n v="-40287.53"/>
    <n v="3280.73"/>
    <n v="20149.43"/>
    <n v="1768.46"/>
    <n v="8921"/>
    <n v="27240.5"/>
    <n v="-52977.1"/>
    <n v="38456.449999999997"/>
    <n v="5613.57"/>
    <n v="-2302.48"/>
    <n v="15729.12"/>
    <n v="77343.67"/>
    <x v="1"/>
  </r>
  <r>
    <x v="5"/>
    <x v="0"/>
    <x v="0"/>
    <x v="1"/>
    <x v="1"/>
    <x v="0"/>
    <x v="71"/>
    <n v="46487.62"/>
    <n v="28767.87"/>
    <n v="1043.9100000000001"/>
    <n v="30397.75"/>
    <n v="28124.87"/>
    <n v="23866.3"/>
    <n v="14960.61"/>
    <n v="5243.21"/>
    <n v="29809.51"/>
    <n v="26197.77"/>
    <n v="28302.880000000001"/>
    <n v="23476.65"/>
    <x v="2"/>
  </r>
  <r>
    <x v="5"/>
    <x v="0"/>
    <x v="0"/>
    <x v="1"/>
    <x v="1"/>
    <x v="0"/>
    <x v="71"/>
    <n v="56196.21"/>
    <n v="24008.77"/>
    <n v="29894.5"/>
    <n v="33552.230000000003"/>
    <n v="28551.919999999998"/>
    <n v="30636.84"/>
    <n v="27133.81"/>
    <n v="24183.3"/>
    <n v="28594.33"/>
    <n v="20037.82"/>
    <n v="19387.89"/>
    <n v="23759.65"/>
    <x v="3"/>
  </r>
  <r>
    <x v="5"/>
    <x v="0"/>
    <x v="0"/>
    <x v="1"/>
    <x v="1"/>
    <x v="0"/>
    <x v="71"/>
    <n v="26463.61"/>
    <n v="11412.79"/>
    <n v="33819.72"/>
    <n v="23950.55"/>
    <n v="32833.39"/>
    <n v="19484.71"/>
    <n v="0"/>
    <n v="0"/>
    <n v="0"/>
    <n v="0"/>
    <n v="0"/>
    <n v="0"/>
    <x v="4"/>
  </r>
  <r>
    <x v="5"/>
    <x v="0"/>
    <x v="0"/>
    <x v="1"/>
    <x v="1"/>
    <x v="0"/>
    <x v="72"/>
    <n v="-58272.45"/>
    <n v="134380.69"/>
    <n v="-33763.15"/>
    <n v="138395.07"/>
    <n v="33592.730000000003"/>
    <n v="83719.39"/>
    <n v="-93208.71"/>
    <n v="145617.16"/>
    <n v="12466.98"/>
    <n v="37332.65"/>
    <n v="98235.13"/>
    <n v="90328.19"/>
    <x v="0"/>
  </r>
  <r>
    <x v="5"/>
    <x v="0"/>
    <x v="0"/>
    <x v="1"/>
    <x v="1"/>
    <x v="0"/>
    <x v="72"/>
    <n v="-80468.33"/>
    <n v="39964.9"/>
    <n v="92474.74"/>
    <n v="54906.05"/>
    <n v="52079.3"/>
    <n v="101230.33"/>
    <n v="26363.58"/>
    <n v="119922.59"/>
    <n v="57241.39"/>
    <n v="11961.92"/>
    <n v="162284.6"/>
    <n v="-125392.14"/>
    <x v="1"/>
  </r>
  <r>
    <x v="5"/>
    <x v="0"/>
    <x v="0"/>
    <x v="1"/>
    <x v="1"/>
    <x v="0"/>
    <x v="72"/>
    <n v="111883.33"/>
    <n v="80402.179999999993"/>
    <n v="105143.15"/>
    <n v="84957.36"/>
    <n v="78386.149999999994"/>
    <n v="66691.14"/>
    <n v="41812.82"/>
    <n v="68672.72"/>
    <n v="83096.92"/>
    <n v="76170.39"/>
    <n v="83980.66"/>
    <n v="123936.52"/>
    <x v="2"/>
  </r>
  <r>
    <x v="5"/>
    <x v="0"/>
    <x v="0"/>
    <x v="1"/>
    <x v="1"/>
    <x v="0"/>
    <x v="72"/>
    <n v="144503.60999999999"/>
    <n v="65713.960000000006"/>
    <n v="81781.62"/>
    <n v="91890.559999999998"/>
    <n v="76351.740000000005"/>
    <n v="84190.13"/>
    <n v="74564.039999999994"/>
    <n v="66998.91"/>
    <n v="78597.06"/>
    <n v="54808.04"/>
    <n v="49765.599999999999"/>
    <n v="64010.74"/>
    <x v="3"/>
  </r>
  <r>
    <x v="5"/>
    <x v="0"/>
    <x v="0"/>
    <x v="1"/>
    <x v="1"/>
    <x v="0"/>
    <x v="72"/>
    <n v="82974.59"/>
    <n v="66664.7"/>
    <n v="97418.18"/>
    <n v="65737.570000000007"/>
    <n v="90201.56"/>
    <n v="67598.52"/>
    <n v="0"/>
    <n v="0"/>
    <n v="0"/>
    <n v="0"/>
    <n v="0"/>
    <n v="0"/>
    <x v="4"/>
  </r>
  <r>
    <x v="5"/>
    <x v="0"/>
    <x v="0"/>
    <x v="1"/>
    <x v="1"/>
    <x v="0"/>
    <x v="73"/>
    <n v="80113.94"/>
    <n v="72173.86"/>
    <n v="70411.7"/>
    <n v="82620.09"/>
    <n v="66785.83"/>
    <n v="65720.52"/>
    <n v="77964.11"/>
    <n v="62845.59"/>
    <n v="63738.18"/>
    <n v="65653.47"/>
    <n v="65841.37"/>
    <n v="43883.99"/>
    <x v="0"/>
  </r>
  <r>
    <x v="5"/>
    <x v="0"/>
    <x v="0"/>
    <x v="1"/>
    <x v="1"/>
    <x v="0"/>
    <x v="73"/>
    <n v="79739.03"/>
    <n v="68505.98"/>
    <n v="68018.02"/>
    <n v="70930.3"/>
    <n v="66728.13"/>
    <n v="66219.570000000007"/>
    <n v="90402.83"/>
    <n v="57552.74"/>
    <n v="57138.48"/>
    <n v="58336.71"/>
    <n v="48606.28"/>
    <n v="24451.93"/>
    <x v="1"/>
  </r>
  <r>
    <x v="5"/>
    <x v="0"/>
    <x v="0"/>
    <x v="1"/>
    <x v="1"/>
    <x v="0"/>
    <x v="73"/>
    <n v="48986.79"/>
    <n v="49622.75"/>
    <n v="59894.96"/>
    <n v="47476.35"/>
    <n v="48682.09"/>
    <n v="47808.800000000003"/>
    <n v="60138.98"/>
    <n v="52304.7"/>
    <n v="42306.69"/>
    <n v="40982.019999999997"/>
    <n v="42786.32"/>
    <n v="21804.41"/>
    <x v="2"/>
  </r>
  <r>
    <x v="5"/>
    <x v="0"/>
    <x v="0"/>
    <x v="1"/>
    <x v="1"/>
    <x v="0"/>
    <x v="73"/>
    <n v="36091.160000000003"/>
    <n v="45659.88"/>
    <n v="40408.44"/>
    <n v="45848"/>
    <n v="46957.91"/>
    <n v="42598.3"/>
    <n v="49643.67"/>
    <n v="41098.33"/>
    <n v="35710.53"/>
    <n v="37685.699999999997"/>
    <n v="40729.65"/>
    <n v="18002.990000000002"/>
    <x v="3"/>
  </r>
  <r>
    <x v="5"/>
    <x v="0"/>
    <x v="0"/>
    <x v="1"/>
    <x v="1"/>
    <x v="0"/>
    <x v="73"/>
    <n v="32107.97"/>
    <n v="37712.32"/>
    <n v="41938.269999999997"/>
    <n v="41753.879999999997"/>
    <n v="44308.32"/>
    <n v="42342.73"/>
    <n v="0"/>
    <n v="0"/>
    <n v="0"/>
    <n v="0"/>
    <n v="0"/>
    <n v="0"/>
    <x v="4"/>
  </r>
  <r>
    <x v="5"/>
    <x v="0"/>
    <x v="0"/>
    <x v="1"/>
    <x v="1"/>
    <x v="0"/>
    <x v="74"/>
    <n v="208952.64"/>
    <n v="193067"/>
    <n v="198098.52"/>
    <n v="221524.4"/>
    <n v="185273.55"/>
    <n v="182985.11"/>
    <n v="184628.91"/>
    <n v="178051.25"/>
    <n v="181009.62"/>
    <n v="186516.65"/>
    <n v="182883.17"/>
    <n v="204498.18"/>
    <x v="0"/>
  </r>
  <r>
    <x v="5"/>
    <x v="0"/>
    <x v="0"/>
    <x v="1"/>
    <x v="1"/>
    <x v="0"/>
    <x v="74"/>
    <n v="199168.92"/>
    <n v="188560.87"/>
    <n v="182198.04"/>
    <n v="196818"/>
    <n v="171060.72"/>
    <n v="180066.31"/>
    <n v="174888.3"/>
    <n v="160413.47"/>
    <n v="162130.39000000001"/>
    <n v="166663.49"/>
    <n v="141944.07"/>
    <n v="128989.62"/>
    <x v="1"/>
  </r>
  <r>
    <x v="5"/>
    <x v="0"/>
    <x v="0"/>
    <x v="1"/>
    <x v="1"/>
    <x v="0"/>
    <x v="74"/>
    <n v="122297.5"/>
    <n v="151040.48000000001"/>
    <n v="153141.56"/>
    <n v="146851.99"/>
    <n v="151997.47"/>
    <n v="150180.57999999999"/>
    <n v="136795.17000000001"/>
    <n v="152252.82999999999"/>
    <n v="132052.59"/>
    <n v="127385.46"/>
    <n v="132827.21"/>
    <n v="119922.27"/>
    <x v="2"/>
  </r>
  <r>
    <x v="5"/>
    <x v="0"/>
    <x v="0"/>
    <x v="1"/>
    <x v="1"/>
    <x v="0"/>
    <x v="74"/>
    <n v="102209.60000000001"/>
    <n v="143359.72"/>
    <n v="123792.47"/>
    <n v="146386.70000000001"/>
    <n v="144824.56"/>
    <n v="136524.75"/>
    <n v="108941.66"/>
    <n v="132127.76"/>
    <n v="113170.6"/>
    <n v="120450.7"/>
    <n v="129986.33"/>
    <n v="107574.49"/>
    <x v="3"/>
  </r>
  <r>
    <x v="5"/>
    <x v="0"/>
    <x v="0"/>
    <x v="1"/>
    <x v="1"/>
    <x v="0"/>
    <x v="74"/>
    <n v="99086.96"/>
    <n v="117772.73"/>
    <n v="124189.12"/>
    <n v="133670.63"/>
    <n v="141899.06"/>
    <n v="133871.07"/>
    <n v="0"/>
    <n v="0"/>
    <n v="0"/>
    <n v="0"/>
    <n v="0"/>
    <n v="0"/>
    <x v="4"/>
  </r>
  <r>
    <x v="5"/>
    <x v="0"/>
    <x v="0"/>
    <x v="1"/>
    <x v="1"/>
    <x v="0"/>
    <x v="75"/>
    <n v="23012.44"/>
    <n v="21262.85"/>
    <n v="21817.03"/>
    <n v="24396.97"/>
    <n v="20404.599999999999"/>
    <n v="20152.53"/>
    <n v="20333.59"/>
    <n v="19609.13"/>
    <n v="19935"/>
    <n v="20541.5"/>
    <n v="20141.32"/>
    <n v="22521.74"/>
    <x v="0"/>
  </r>
  <r>
    <x v="5"/>
    <x v="0"/>
    <x v="0"/>
    <x v="1"/>
    <x v="1"/>
    <x v="0"/>
    <x v="75"/>
    <n v="21934.92"/>
    <n v="20766.650000000001"/>
    <n v="20065.919999999998"/>
    <n v="21676.05"/>
    <n v="18839.28"/>
    <n v="19831.04"/>
    <n v="19260.79"/>
    <n v="17666.669999999998"/>
    <n v="17855.75"/>
    <n v="18355.03"/>
    <n v="17698.48"/>
    <n v="35731.620000000003"/>
    <x v="1"/>
  </r>
  <r>
    <x v="5"/>
    <x v="0"/>
    <x v="0"/>
    <x v="1"/>
    <x v="1"/>
    <x v="0"/>
    <x v="75"/>
    <n v="17782.77"/>
    <n v="17019.95"/>
    <n v="17168.02"/>
    <n v="15974.09"/>
    <n v="16124.74"/>
    <n v="15453.27"/>
    <n v="15124.94"/>
    <n v="15562.88"/>
    <n v="14878.83"/>
    <n v="15554.3"/>
    <n v="15352.25"/>
    <n v="30377.88"/>
    <x v="2"/>
  </r>
  <r>
    <x v="5"/>
    <x v="0"/>
    <x v="0"/>
    <x v="1"/>
    <x v="1"/>
    <x v="0"/>
    <x v="75"/>
    <n v="15534.82"/>
    <n v="15269.9"/>
    <n v="14782.14"/>
    <n v="15018.46"/>
    <n v="16186.37"/>
    <n v="14104.82"/>
    <n v="14308.57"/>
    <n v="13728.73"/>
    <n v="13565.78"/>
    <n v="13294.99"/>
    <n v="13709.3"/>
    <n v="28805.13"/>
    <x v="3"/>
  </r>
  <r>
    <x v="5"/>
    <x v="0"/>
    <x v="0"/>
    <x v="1"/>
    <x v="1"/>
    <x v="0"/>
    <x v="75"/>
    <n v="13398.6"/>
    <n v="13238.52"/>
    <n v="14335.05"/>
    <n v="13712.67"/>
    <n v="14854.94"/>
    <n v="14513.03"/>
    <n v="0"/>
    <n v="0"/>
    <n v="0"/>
    <n v="0"/>
    <n v="0"/>
    <n v="0"/>
    <x v="4"/>
  </r>
  <r>
    <x v="5"/>
    <x v="0"/>
    <x v="0"/>
    <x v="1"/>
    <x v="1"/>
    <x v="0"/>
    <x v="76"/>
    <n v="9205"/>
    <n v="8505.14"/>
    <n v="8726.83"/>
    <n v="9758.7999999999993"/>
    <n v="8161.81"/>
    <n v="8061.02"/>
    <n v="8133.44"/>
    <n v="7843.71"/>
    <n v="7974"/>
    <n v="8216.6200000000008"/>
    <n v="8056.58"/>
    <n v="9008.68"/>
    <x v="0"/>
  </r>
  <r>
    <x v="5"/>
    <x v="0"/>
    <x v="0"/>
    <x v="1"/>
    <x v="1"/>
    <x v="0"/>
    <x v="76"/>
    <n v="8773.94"/>
    <n v="8306.7099999999991"/>
    <n v="8026.32"/>
    <n v="8670.36"/>
    <n v="7535.74"/>
    <n v="7932.46"/>
    <n v="7704.37"/>
    <n v="7066.64"/>
    <n v="7142.32"/>
    <n v="7342.02"/>
    <n v="0"/>
    <n v="0"/>
    <x v="1"/>
  </r>
  <r>
    <x v="6"/>
    <x v="1"/>
    <x v="1"/>
    <x v="0"/>
    <x v="0"/>
    <x v="0"/>
    <x v="79"/>
    <n v="-107679.39"/>
    <n v="-128311.03999999999"/>
    <n v="-114559.64"/>
    <n v="-111624"/>
    <n v="-140039.48000000001"/>
    <n v="-99932.86"/>
    <n v="-88481.48"/>
    <n v="-94242.15"/>
    <n v="-99901.8"/>
    <n v="-107714.36"/>
    <n v="-104031.61"/>
    <n v="-103156.91"/>
    <x v="0"/>
  </r>
  <r>
    <x v="6"/>
    <x v="1"/>
    <x v="1"/>
    <x v="0"/>
    <x v="0"/>
    <x v="0"/>
    <x v="79"/>
    <n v="-116058.92"/>
    <n v="-129069.28"/>
    <n v="-112752.1"/>
    <n v="-98794.7"/>
    <n v="-96751.2"/>
    <n v="-83823.39"/>
    <n v="-90623.94"/>
    <n v="-76366.080000000002"/>
    <n v="-87735.43"/>
    <n v="-115886.64"/>
    <n v="-102784.77"/>
    <n v="-93937.78"/>
    <x v="1"/>
  </r>
  <r>
    <x v="6"/>
    <x v="1"/>
    <x v="1"/>
    <x v="0"/>
    <x v="0"/>
    <x v="0"/>
    <x v="79"/>
    <n v="-117935.14"/>
    <n v="-148113.64000000001"/>
    <n v="-134602.60999999999"/>
    <n v="-116390.6"/>
    <n v="-136156.23000000001"/>
    <n v="-99654.63"/>
    <n v="-107574.08"/>
    <n v="-111596.77"/>
    <n v="-137315.85"/>
    <n v="-131933.19"/>
    <n v="-144590.70000000001"/>
    <n v="-138187.63"/>
    <x v="2"/>
  </r>
  <r>
    <x v="6"/>
    <x v="1"/>
    <x v="1"/>
    <x v="0"/>
    <x v="0"/>
    <x v="0"/>
    <x v="79"/>
    <n v="-184980.03"/>
    <n v="-212919.5"/>
    <n v="-189313.6"/>
    <n v="-236615.34"/>
    <n v="-159108.18"/>
    <n v="-141500.38"/>
    <n v="-138526.32"/>
    <n v="-112017.69"/>
    <n v="-114228.04"/>
    <n v="-97620.76"/>
    <n v="-116712.17"/>
    <n v="-137804.32"/>
    <x v="3"/>
  </r>
  <r>
    <x v="6"/>
    <x v="1"/>
    <x v="1"/>
    <x v="0"/>
    <x v="0"/>
    <x v="0"/>
    <x v="79"/>
    <n v="-144215.66"/>
    <n v="-150641.63"/>
    <n v="-159513.9"/>
    <n v="-163956.95000000001"/>
    <n v="-133209.19"/>
    <n v="-127570.84"/>
    <n v="0"/>
    <n v="0"/>
    <n v="0"/>
    <n v="0"/>
    <n v="0"/>
    <n v="0"/>
    <x v="4"/>
  </r>
  <r>
    <x v="6"/>
    <x v="1"/>
    <x v="1"/>
    <x v="0"/>
    <x v="0"/>
    <x v="0"/>
    <x v="80"/>
    <n v="-39628.03"/>
    <n v="-57260.51"/>
    <n v="-59398.35"/>
    <n v="-57418.71"/>
    <n v="-54101.99"/>
    <n v="-54424.84"/>
    <n v="-52811.17"/>
    <n v="-47578.81"/>
    <n v="-57707.78"/>
    <n v="-50002.89"/>
    <n v="-61650.78"/>
    <n v="-53279.85"/>
    <x v="0"/>
  </r>
  <r>
    <x v="6"/>
    <x v="1"/>
    <x v="1"/>
    <x v="0"/>
    <x v="0"/>
    <x v="0"/>
    <x v="80"/>
    <n v="-75991.070000000007"/>
    <n v="-58444.6"/>
    <n v="-56272.65"/>
    <n v="-39265.14"/>
    <n v="-43759.3"/>
    <n v="-49996.56"/>
    <n v="-48532.31"/>
    <n v="-43274.28"/>
    <n v="-54764.89"/>
    <n v="-46976.75"/>
    <n v="-52585.81"/>
    <n v="-45810.44"/>
    <x v="1"/>
  </r>
  <r>
    <x v="6"/>
    <x v="1"/>
    <x v="1"/>
    <x v="0"/>
    <x v="0"/>
    <x v="0"/>
    <x v="80"/>
    <n v="-42020.34"/>
    <n v="-80408.31"/>
    <n v="-73852.320000000007"/>
    <n v="-61523.32"/>
    <n v="-70597.960000000006"/>
    <n v="-45787.87"/>
    <n v="-55591.78"/>
    <n v="-42209.8"/>
    <n v="-81398.2"/>
    <n v="-64841.83"/>
    <n v="-56439.79"/>
    <n v="-71315.509999999995"/>
    <x v="2"/>
  </r>
  <r>
    <x v="6"/>
    <x v="1"/>
    <x v="1"/>
    <x v="0"/>
    <x v="0"/>
    <x v="0"/>
    <x v="80"/>
    <n v="-57462"/>
    <n v="-63597.11"/>
    <n v="-69178.850000000006"/>
    <n v="-80000.350000000006"/>
    <n v="-96126.45"/>
    <n v="-103825.04"/>
    <n v="-75390.58"/>
    <n v="-78584.84"/>
    <n v="-79474.27"/>
    <n v="-85172.05"/>
    <n v="-68913.08"/>
    <n v="-87027.96"/>
    <x v="3"/>
  </r>
  <r>
    <x v="6"/>
    <x v="1"/>
    <x v="1"/>
    <x v="0"/>
    <x v="0"/>
    <x v="0"/>
    <x v="80"/>
    <n v="-70233.100000000006"/>
    <n v="-101665.95"/>
    <n v="-88398.52"/>
    <n v="-112013.52"/>
    <n v="-75325.789999999994"/>
    <n v="-95393.1"/>
    <n v="0"/>
    <n v="0"/>
    <n v="0"/>
    <n v="0"/>
    <n v="0"/>
    <n v="0"/>
    <x v="4"/>
  </r>
  <r>
    <x v="6"/>
    <x v="1"/>
    <x v="1"/>
    <x v="0"/>
    <x v="0"/>
    <x v="0"/>
    <x v="81"/>
    <n v="-9774.9699999999993"/>
    <n v="-9759.23"/>
    <n v="-11552.39"/>
    <n v="-9743.75"/>
    <n v="-9771.16"/>
    <n v="-9247.5"/>
    <n v="-9249.7800000000007"/>
    <n v="-9306.31"/>
    <n v="-9293.9500000000007"/>
    <n v="-9292.8700000000008"/>
    <n v="-9372.41"/>
    <n v="-9315.31"/>
    <x v="0"/>
  </r>
  <r>
    <x v="6"/>
    <x v="1"/>
    <x v="1"/>
    <x v="0"/>
    <x v="0"/>
    <x v="0"/>
    <x v="81"/>
    <n v="-9315.31"/>
    <n v="-9349.98"/>
    <n v="-8863.1200000000008"/>
    <n v="-8545.6200000000008"/>
    <n v="-8602.15"/>
    <n v="-9473.11"/>
    <n v="-9188.18"/>
    <n v="-9301.81"/>
    <n v="-12468.24"/>
    <n v="-9679.82"/>
    <n v="-8353.94"/>
    <n v="-9096.08"/>
    <x v="1"/>
  </r>
  <r>
    <x v="6"/>
    <x v="1"/>
    <x v="1"/>
    <x v="0"/>
    <x v="0"/>
    <x v="0"/>
    <x v="81"/>
    <n v="-8066.88"/>
    <n v="-9177.2800000000007"/>
    <n v="-8022.14"/>
    <n v="-12762.8"/>
    <n v="-11287.53"/>
    <n v="-10959.06"/>
    <n v="-10927.79"/>
    <n v="-10529.06"/>
    <n v="-12591.43"/>
    <n v="-10976.93"/>
    <n v="-11196.27"/>
    <n v="-11069.9"/>
    <x v="2"/>
  </r>
  <r>
    <x v="6"/>
    <x v="1"/>
    <x v="1"/>
    <x v="0"/>
    <x v="0"/>
    <x v="0"/>
    <x v="81"/>
    <n v="-11107.09"/>
    <n v="-11031.03"/>
    <n v="-11031.03"/>
    <n v="-10764.91"/>
    <n v="-11385"/>
    <n v="-11398.43"/>
    <n v="-10993.08"/>
    <n v="-10991.11"/>
    <n v="-11257.96"/>
    <n v="-11450.86"/>
    <n v="-11730.61"/>
    <n v="-14966.07"/>
    <x v="3"/>
  </r>
  <r>
    <x v="6"/>
    <x v="1"/>
    <x v="1"/>
    <x v="0"/>
    <x v="0"/>
    <x v="0"/>
    <x v="81"/>
    <n v="-14248.89"/>
    <n v="-14398.57"/>
    <n v="-14319.78"/>
    <n v="-14057.16"/>
    <n v="-14057.16"/>
    <n v="-14057.16"/>
    <n v="0"/>
    <n v="0"/>
    <n v="0"/>
    <n v="0"/>
    <n v="0"/>
    <n v="0"/>
    <x v="4"/>
  </r>
  <r>
    <x v="6"/>
    <x v="1"/>
    <x v="1"/>
    <x v="0"/>
    <x v="0"/>
    <x v="0"/>
    <x v="82"/>
    <n v="0"/>
    <n v="0"/>
    <n v="0"/>
    <n v="0"/>
    <n v="0"/>
    <n v="0"/>
    <n v="2729.2"/>
    <n v="0"/>
    <n v="0"/>
    <n v="0"/>
    <n v="0"/>
    <n v="0"/>
    <x v="0"/>
  </r>
  <r>
    <x v="6"/>
    <x v="1"/>
    <x v="1"/>
    <x v="0"/>
    <x v="0"/>
    <x v="0"/>
    <x v="82"/>
    <n v="0"/>
    <n v="41.11"/>
    <n v="75.489999999999995"/>
    <n v="0"/>
    <n v="0"/>
    <n v="6774.73"/>
    <n v="0"/>
    <n v="0"/>
    <n v="0"/>
    <n v="618.75"/>
    <n v="233.5"/>
    <n v="0"/>
    <x v="1"/>
  </r>
  <r>
    <x v="6"/>
    <x v="1"/>
    <x v="1"/>
    <x v="0"/>
    <x v="0"/>
    <x v="0"/>
    <x v="82"/>
    <n v="0"/>
    <n v="0"/>
    <n v="0"/>
    <n v="647.14"/>
    <n v="0"/>
    <n v="0"/>
    <n v="0"/>
    <n v="0"/>
    <n v="2700.42"/>
    <n v="17.22"/>
    <n v="0"/>
    <n v="0"/>
    <x v="2"/>
  </r>
  <r>
    <x v="6"/>
    <x v="1"/>
    <x v="1"/>
    <x v="0"/>
    <x v="0"/>
    <x v="0"/>
    <x v="82"/>
    <n v="0"/>
    <n v="0"/>
    <n v="0"/>
    <n v="0"/>
    <n v="0"/>
    <n v="0"/>
    <n v="0"/>
    <n v="0"/>
    <n v="0"/>
    <n v="43527.03"/>
    <n v="0"/>
    <n v="0"/>
    <x v="3"/>
  </r>
  <r>
    <x v="6"/>
    <x v="1"/>
    <x v="1"/>
    <x v="0"/>
    <x v="0"/>
    <x v="0"/>
    <x v="83"/>
    <n v="0"/>
    <n v="0"/>
    <n v="0"/>
    <n v="0"/>
    <n v="0"/>
    <n v="0"/>
    <n v="569.26"/>
    <n v="0"/>
    <n v="0"/>
    <n v="0"/>
    <n v="0"/>
    <n v="0"/>
    <x v="0"/>
  </r>
  <r>
    <x v="6"/>
    <x v="1"/>
    <x v="1"/>
    <x v="0"/>
    <x v="0"/>
    <x v="0"/>
    <x v="83"/>
    <n v="0"/>
    <n v="1613.87"/>
    <n v="0"/>
    <n v="0"/>
    <n v="0"/>
    <n v="4203.67"/>
    <n v="0"/>
    <n v="0"/>
    <n v="0"/>
    <n v="3921.28"/>
    <n v="950.76"/>
    <n v="0"/>
    <x v="1"/>
  </r>
  <r>
    <x v="6"/>
    <x v="1"/>
    <x v="1"/>
    <x v="0"/>
    <x v="0"/>
    <x v="0"/>
    <x v="83"/>
    <n v="0"/>
    <n v="0"/>
    <n v="0"/>
    <n v="599.34"/>
    <n v="0"/>
    <n v="0"/>
    <n v="0"/>
    <n v="0"/>
    <n v="39801.599999999999"/>
    <n v="0"/>
    <n v="0"/>
    <n v="0"/>
    <x v="2"/>
  </r>
  <r>
    <x v="6"/>
    <x v="1"/>
    <x v="1"/>
    <x v="0"/>
    <x v="0"/>
    <x v="0"/>
    <x v="83"/>
    <n v="4190.87"/>
    <n v="0"/>
    <n v="0"/>
    <n v="0"/>
    <n v="0"/>
    <n v="0"/>
    <n v="0"/>
    <n v="0"/>
    <n v="0"/>
    <n v="9297.43"/>
    <n v="0"/>
    <n v="0"/>
    <x v="3"/>
  </r>
  <r>
    <x v="6"/>
    <x v="1"/>
    <x v="1"/>
    <x v="0"/>
    <x v="0"/>
    <x v="0"/>
    <x v="84"/>
    <n v="0"/>
    <n v="11.76"/>
    <n v="0"/>
    <n v="0"/>
    <n v="0"/>
    <n v="228.4"/>
    <n v="0"/>
    <n v="0"/>
    <n v="0"/>
    <n v="225.56"/>
    <n v="57.1"/>
    <n v="0"/>
    <x v="1"/>
  </r>
  <r>
    <x v="6"/>
    <x v="1"/>
    <x v="1"/>
    <x v="0"/>
    <x v="0"/>
    <x v="0"/>
    <x v="84"/>
    <n v="0"/>
    <n v="0"/>
    <n v="0"/>
    <n v="344.11"/>
    <n v="0"/>
    <n v="0"/>
    <n v="0"/>
    <n v="0"/>
    <n v="2832.24"/>
    <n v="197.3"/>
    <n v="0"/>
    <n v="0"/>
    <x v="2"/>
  </r>
  <r>
    <x v="6"/>
    <x v="1"/>
    <x v="1"/>
    <x v="0"/>
    <x v="0"/>
    <x v="0"/>
    <x v="84"/>
    <n v="0"/>
    <n v="0"/>
    <n v="0"/>
    <n v="0"/>
    <n v="0"/>
    <n v="0"/>
    <n v="0"/>
    <n v="0"/>
    <n v="0"/>
    <n v="900.32"/>
    <n v="0"/>
    <n v="0"/>
    <x v="3"/>
  </r>
  <r>
    <x v="6"/>
    <x v="1"/>
    <x v="1"/>
    <x v="1"/>
    <x v="1"/>
    <x v="0"/>
    <x v="79"/>
    <n v="-25606.82"/>
    <n v="-42986.59"/>
    <n v="-34831.07"/>
    <n v="-25701.64"/>
    <n v="-26764.73"/>
    <n v="-30677.79"/>
    <n v="-30812.78"/>
    <n v="-24243.88"/>
    <n v="-28180.91"/>
    <n v="-35219.019999999997"/>
    <n v="-38913.01"/>
    <n v="-35398.9"/>
    <x v="0"/>
  </r>
  <r>
    <x v="6"/>
    <x v="1"/>
    <x v="1"/>
    <x v="1"/>
    <x v="1"/>
    <x v="0"/>
    <x v="79"/>
    <n v="-30135.360000000001"/>
    <n v="-32620.69"/>
    <n v="-40819.68"/>
    <n v="-30139.46"/>
    <n v="-26055.23"/>
    <n v="-13314.39"/>
    <n v="-47268.45"/>
    <n v="-26240.79"/>
    <n v="-21345.55"/>
    <n v="-25054.01"/>
    <n v="-30979.91"/>
    <n v="-22503.62"/>
    <x v="1"/>
  </r>
  <r>
    <x v="6"/>
    <x v="1"/>
    <x v="1"/>
    <x v="1"/>
    <x v="1"/>
    <x v="0"/>
    <x v="79"/>
    <n v="-36252.69"/>
    <n v="-42345.96"/>
    <n v="-26778.86"/>
    <n v="-28363.08"/>
    <n v="-20289.150000000001"/>
    <n v="-35827.550000000003"/>
    <n v="-23693.83"/>
    <n v="-24798.19"/>
    <n v="-27918.25"/>
    <n v="-28915.68"/>
    <n v="-29981.97"/>
    <n v="-40081.949999999997"/>
    <x v="2"/>
  </r>
  <r>
    <x v="6"/>
    <x v="1"/>
    <x v="1"/>
    <x v="1"/>
    <x v="1"/>
    <x v="0"/>
    <x v="79"/>
    <n v="-34346.68"/>
    <n v="-34346.68"/>
    <n v="-38850.639999999999"/>
    <n v="-40519.08"/>
    <n v="-37658.25"/>
    <n v="-25885.25"/>
    <n v="-30473.22"/>
    <n v="-25900.18"/>
    <n v="-30988.59"/>
    <n v="-30785.65"/>
    <n v="-29501.46"/>
    <n v="-26920.11"/>
    <x v="3"/>
  </r>
  <r>
    <x v="6"/>
    <x v="1"/>
    <x v="1"/>
    <x v="1"/>
    <x v="1"/>
    <x v="0"/>
    <x v="79"/>
    <n v="-27601.040000000001"/>
    <n v="-29176.49"/>
    <n v="-29164.82"/>
    <n v="-29851"/>
    <n v="-26014.720000000001"/>
    <n v="-29376.29"/>
    <n v="0"/>
    <n v="0"/>
    <n v="0"/>
    <n v="0"/>
    <n v="0"/>
    <n v="0"/>
    <x v="4"/>
  </r>
  <r>
    <x v="6"/>
    <x v="1"/>
    <x v="1"/>
    <x v="1"/>
    <x v="1"/>
    <x v="0"/>
    <x v="80"/>
    <n v="-20388.43"/>
    <n v="-32424.5"/>
    <n v="-30571.7"/>
    <n v="-24933.8"/>
    <n v="-24785.82"/>
    <n v="-42511.42"/>
    <n v="-29225.01"/>
    <n v="-35275.29"/>
    <n v="-26692.17"/>
    <n v="-31356.48"/>
    <n v="-32258.2"/>
    <n v="-29552.3"/>
    <x v="0"/>
  </r>
  <r>
    <x v="6"/>
    <x v="1"/>
    <x v="1"/>
    <x v="1"/>
    <x v="1"/>
    <x v="0"/>
    <x v="80"/>
    <n v="-24591.599999999999"/>
    <n v="-24575.439999999999"/>
    <n v="-23546.51"/>
    <n v="-22484.69"/>
    <n v="-23190.49"/>
    <n v="-13979.73"/>
    <n v="-12275.9"/>
    <n v="-15663.39"/>
    <n v="-20942.64"/>
    <n v="-18823.54"/>
    <n v="-21826.080000000002"/>
    <n v="-29483.15"/>
    <x v="1"/>
  </r>
  <r>
    <x v="6"/>
    <x v="1"/>
    <x v="1"/>
    <x v="1"/>
    <x v="1"/>
    <x v="0"/>
    <x v="80"/>
    <n v="-4264.22"/>
    <n v="-22620.12"/>
    <n v="-20273.71"/>
    <n v="-25189.48"/>
    <n v="-22522.89"/>
    <n v="-21970.43"/>
    <n v="-24485.97"/>
    <n v="-26523.47"/>
    <n v="-30665.360000000001"/>
    <n v="-37567.72"/>
    <n v="-35869.11"/>
    <n v="-53600.08"/>
    <x v="2"/>
  </r>
  <r>
    <x v="6"/>
    <x v="1"/>
    <x v="1"/>
    <x v="1"/>
    <x v="1"/>
    <x v="0"/>
    <x v="80"/>
    <n v="-47617.5"/>
    <n v="-48911.02"/>
    <n v="-38740.42"/>
    <n v="-46162.44"/>
    <n v="-42667.3"/>
    <n v="-39133.08"/>
    <n v="-45283.94"/>
    <n v="-48237.58"/>
    <n v="-48847.48"/>
    <n v="-43599.27"/>
    <n v="-45471.08"/>
    <n v="-44396.61"/>
    <x v="3"/>
  </r>
  <r>
    <x v="6"/>
    <x v="1"/>
    <x v="1"/>
    <x v="1"/>
    <x v="1"/>
    <x v="0"/>
    <x v="80"/>
    <n v="-30986.73"/>
    <n v="-36413.879999999997"/>
    <n v="-28748.81"/>
    <n v="-27935.78"/>
    <n v="-25988.09"/>
    <n v="-26697.38"/>
    <n v="0"/>
    <n v="0"/>
    <n v="0"/>
    <n v="0"/>
    <n v="0"/>
    <n v="0"/>
    <x v="4"/>
  </r>
  <r>
    <x v="6"/>
    <x v="1"/>
    <x v="1"/>
    <x v="1"/>
    <x v="1"/>
    <x v="0"/>
    <x v="81"/>
    <n v="-17583.689999999999"/>
    <n v="-5402.79"/>
    <n v="-3529.18"/>
    <n v="-2672.62"/>
    <n v="-6064.49"/>
    <n v="-10500.69"/>
    <n v="-5256.25"/>
    <n v="-5847.42"/>
    <n v="-283.99"/>
    <n v="-331.03"/>
    <n v="-341.83"/>
    <n v="-961.17"/>
    <x v="0"/>
  </r>
  <r>
    <x v="6"/>
    <x v="1"/>
    <x v="1"/>
    <x v="1"/>
    <x v="1"/>
    <x v="0"/>
    <x v="81"/>
    <n v="-241.5"/>
    <n v="-406.15"/>
    <n v="-280.44"/>
    <n v="-413.04"/>
    <n v="-1180.92"/>
    <n v="0"/>
    <n v="-313.29000000000002"/>
    <n v="-1057.21"/>
    <n v="-287.73"/>
    <n v="-304.05"/>
    <n v="-327.13"/>
    <n v="-350.65"/>
    <x v="1"/>
  </r>
  <r>
    <x v="6"/>
    <x v="1"/>
    <x v="1"/>
    <x v="1"/>
    <x v="1"/>
    <x v="0"/>
    <x v="81"/>
    <n v="-498.97"/>
    <n v="-488.58"/>
    <n v="-788.03"/>
    <n v="-275.47000000000003"/>
    <n v="-328.35"/>
    <n v="-318.37"/>
    <n v="-312.24"/>
    <n v="-419.5"/>
    <n v="-374.8"/>
    <n v="-318.70999999999998"/>
    <n v="-318.70999999999998"/>
    <n v="-313.33"/>
    <x v="2"/>
  </r>
  <r>
    <x v="6"/>
    <x v="1"/>
    <x v="1"/>
    <x v="1"/>
    <x v="1"/>
    <x v="0"/>
    <x v="81"/>
    <n v="-303.95"/>
    <n v="-304.17"/>
    <n v="-304.17"/>
    <n v="-309.83"/>
    <n v="-301.13"/>
    <n v="-322.57"/>
    <n v="-301.13"/>
    <n v="-301.13"/>
    <n v="-302.20999999999998"/>
    <n v="-454.53"/>
    <n v="-990.5"/>
    <n v="-990.5"/>
    <x v="3"/>
  </r>
  <r>
    <x v="6"/>
    <x v="1"/>
    <x v="1"/>
    <x v="1"/>
    <x v="1"/>
    <x v="0"/>
    <x v="81"/>
    <n v="-990.5"/>
    <n v="-983.75"/>
    <n v="-990.5"/>
    <n v="-306.94"/>
    <n v="-978.97"/>
    <n v="-808"/>
    <n v="0"/>
    <n v="0"/>
    <n v="0"/>
    <n v="0"/>
    <n v="0"/>
    <n v="0"/>
    <x v="4"/>
  </r>
  <r>
    <x v="6"/>
    <x v="1"/>
    <x v="1"/>
    <x v="1"/>
    <x v="1"/>
    <x v="0"/>
    <x v="82"/>
    <n v="0"/>
    <n v="0"/>
    <n v="0"/>
    <n v="0"/>
    <n v="0"/>
    <n v="0"/>
    <n v="0"/>
    <n v="0"/>
    <n v="694"/>
    <n v="0"/>
    <n v="302.52999999999997"/>
    <n v="0"/>
    <x v="0"/>
  </r>
  <r>
    <x v="6"/>
    <x v="1"/>
    <x v="1"/>
    <x v="1"/>
    <x v="1"/>
    <x v="0"/>
    <x v="82"/>
    <n v="0"/>
    <n v="0"/>
    <n v="229.69"/>
    <n v="0"/>
    <n v="0"/>
    <n v="0"/>
    <n v="0"/>
    <n v="0"/>
    <n v="0"/>
    <n v="0"/>
    <n v="0"/>
    <n v="0"/>
    <x v="1"/>
  </r>
  <r>
    <x v="6"/>
    <x v="1"/>
    <x v="1"/>
    <x v="1"/>
    <x v="1"/>
    <x v="0"/>
    <x v="82"/>
    <n v="6364.96"/>
    <n v="0"/>
    <n v="0"/>
    <n v="0"/>
    <n v="0"/>
    <n v="0"/>
    <n v="827.77"/>
    <n v="0"/>
    <n v="0"/>
    <n v="0"/>
    <n v="0"/>
    <n v="0"/>
    <x v="2"/>
  </r>
  <r>
    <x v="6"/>
    <x v="1"/>
    <x v="1"/>
    <x v="1"/>
    <x v="1"/>
    <x v="0"/>
    <x v="82"/>
    <n v="450.62"/>
    <n v="0"/>
    <n v="0"/>
    <n v="0"/>
    <n v="0"/>
    <n v="0"/>
    <n v="0"/>
    <n v="0"/>
    <n v="0"/>
    <n v="0"/>
    <n v="0"/>
    <n v="0"/>
    <x v="3"/>
  </r>
  <r>
    <x v="6"/>
    <x v="1"/>
    <x v="1"/>
    <x v="1"/>
    <x v="1"/>
    <x v="0"/>
    <x v="83"/>
    <n v="0"/>
    <n v="0"/>
    <n v="0"/>
    <n v="0"/>
    <n v="0"/>
    <n v="0"/>
    <n v="6295.65"/>
    <n v="0"/>
    <n v="708.26"/>
    <n v="0"/>
    <n v="0"/>
    <n v="0"/>
    <x v="0"/>
  </r>
  <r>
    <x v="6"/>
    <x v="1"/>
    <x v="1"/>
    <x v="1"/>
    <x v="1"/>
    <x v="0"/>
    <x v="83"/>
    <n v="0"/>
    <n v="0"/>
    <n v="80.599999999999994"/>
    <n v="0"/>
    <n v="0"/>
    <n v="0"/>
    <n v="0"/>
    <n v="0"/>
    <n v="0"/>
    <n v="0"/>
    <n v="0"/>
    <n v="0"/>
    <x v="1"/>
  </r>
  <r>
    <x v="6"/>
    <x v="1"/>
    <x v="1"/>
    <x v="1"/>
    <x v="1"/>
    <x v="0"/>
    <x v="83"/>
    <n v="1904.82"/>
    <n v="0"/>
    <n v="0"/>
    <n v="0"/>
    <n v="0"/>
    <n v="0"/>
    <n v="235.78"/>
    <n v="636.24"/>
    <n v="0"/>
    <n v="0"/>
    <n v="0"/>
    <n v="0"/>
    <x v="2"/>
  </r>
  <r>
    <x v="6"/>
    <x v="1"/>
    <x v="1"/>
    <x v="1"/>
    <x v="1"/>
    <x v="0"/>
    <x v="83"/>
    <n v="0"/>
    <n v="0"/>
    <n v="0"/>
    <n v="0"/>
    <n v="0"/>
    <n v="0"/>
    <n v="0"/>
    <n v="0"/>
    <n v="1718.71"/>
    <n v="0"/>
    <n v="0"/>
    <n v="0"/>
    <x v="3"/>
  </r>
  <r>
    <x v="6"/>
    <x v="1"/>
    <x v="1"/>
    <x v="1"/>
    <x v="1"/>
    <x v="0"/>
    <x v="83"/>
    <n v="0"/>
    <n v="1080.54"/>
    <n v="1099.0899999999999"/>
    <n v="2198.1799999999998"/>
    <n v="0"/>
    <n v="0"/>
    <n v="0"/>
    <n v="0"/>
    <n v="0"/>
    <n v="0"/>
    <n v="0"/>
    <n v="0"/>
    <x v="4"/>
  </r>
  <r>
    <x v="6"/>
    <x v="1"/>
    <x v="1"/>
    <x v="1"/>
    <x v="1"/>
    <x v="0"/>
    <x v="84"/>
    <n v="0"/>
    <n v="0"/>
    <n v="0"/>
    <n v="0"/>
    <n v="234.99"/>
    <n v="661.13"/>
    <n v="204.68"/>
    <n v="0"/>
    <n v="14.18"/>
    <n v="0"/>
    <n v="17.95"/>
    <n v="0"/>
    <x v="0"/>
  </r>
  <r>
    <x v="6"/>
    <x v="1"/>
    <x v="1"/>
    <x v="1"/>
    <x v="1"/>
    <x v="0"/>
    <x v="84"/>
    <n v="0"/>
    <n v="0"/>
    <n v="7.0000000000000007E-2"/>
    <n v="0"/>
    <n v="0"/>
    <n v="0"/>
    <n v="0"/>
    <n v="0"/>
    <n v="0"/>
    <n v="0"/>
    <n v="0"/>
    <n v="0"/>
    <x v="1"/>
  </r>
  <r>
    <x v="6"/>
    <x v="1"/>
    <x v="1"/>
    <x v="1"/>
    <x v="1"/>
    <x v="0"/>
    <x v="84"/>
    <n v="44.23"/>
    <n v="0"/>
    <n v="0"/>
    <n v="0"/>
    <n v="0"/>
    <n v="0"/>
    <n v="0.3"/>
    <n v="44.21"/>
    <n v="0"/>
    <n v="0"/>
    <n v="0"/>
    <n v="0"/>
    <x v="2"/>
  </r>
  <r>
    <x v="6"/>
    <x v="1"/>
    <x v="1"/>
    <x v="1"/>
    <x v="1"/>
    <x v="0"/>
    <x v="84"/>
    <n v="0"/>
    <n v="0"/>
    <n v="0"/>
    <n v="0"/>
    <n v="0"/>
    <n v="21.44"/>
    <n v="0"/>
    <n v="0"/>
    <n v="1.08"/>
    <n v="0"/>
    <n v="0"/>
    <n v="0"/>
    <x v="3"/>
  </r>
  <r>
    <x v="7"/>
    <x v="0"/>
    <x v="0"/>
    <x v="0"/>
    <x v="0"/>
    <x v="0"/>
    <x v="85"/>
    <n v="0"/>
    <n v="0"/>
    <n v="0"/>
    <n v="2894.88"/>
    <n v="3081.26"/>
    <n v="0"/>
    <n v="1262.04"/>
    <n v="1803.42"/>
    <n v="2691.04"/>
    <n v="772.44"/>
    <n v="1353.42"/>
    <n v="872.32"/>
    <x v="0"/>
  </r>
  <r>
    <x v="7"/>
    <x v="0"/>
    <x v="0"/>
    <x v="0"/>
    <x v="0"/>
    <x v="0"/>
    <x v="85"/>
    <n v="0"/>
    <n v="0"/>
    <n v="4602.32"/>
    <n v="0"/>
    <n v="0"/>
    <n v="0"/>
    <n v="0"/>
    <n v="0"/>
    <n v="0"/>
    <n v="0"/>
    <n v="0"/>
    <n v="0"/>
    <x v="1"/>
  </r>
  <r>
    <x v="7"/>
    <x v="0"/>
    <x v="0"/>
    <x v="0"/>
    <x v="0"/>
    <x v="0"/>
    <x v="85"/>
    <n v="0"/>
    <n v="0"/>
    <n v="0"/>
    <n v="0"/>
    <n v="0"/>
    <n v="0"/>
    <n v="0"/>
    <n v="1320.31"/>
    <n v="0"/>
    <n v="0"/>
    <n v="0"/>
    <n v="508.73"/>
    <x v="2"/>
  </r>
  <r>
    <x v="7"/>
    <x v="0"/>
    <x v="0"/>
    <x v="0"/>
    <x v="0"/>
    <x v="0"/>
    <x v="85"/>
    <n v="0"/>
    <n v="0"/>
    <n v="0"/>
    <n v="0"/>
    <n v="0"/>
    <n v="0"/>
    <n v="0"/>
    <n v="0"/>
    <n v="0"/>
    <n v="0"/>
    <n v="0"/>
    <n v="0"/>
    <x v="4"/>
  </r>
  <r>
    <x v="7"/>
    <x v="0"/>
    <x v="0"/>
    <x v="0"/>
    <x v="0"/>
    <x v="0"/>
    <x v="86"/>
    <n v="0"/>
    <n v="0"/>
    <n v="0"/>
    <n v="0"/>
    <n v="2950"/>
    <n v="1050"/>
    <n v="0"/>
    <n v="0"/>
    <n v="0"/>
    <n v="0"/>
    <n v="0"/>
    <n v="0"/>
    <x v="0"/>
  </r>
  <r>
    <x v="7"/>
    <x v="0"/>
    <x v="0"/>
    <x v="0"/>
    <x v="0"/>
    <x v="0"/>
    <x v="86"/>
    <n v="0"/>
    <n v="0"/>
    <n v="0"/>
    <n v="0"/>
    <n v="0"/>
    <n v="0"/>
    <n v="0"/>
    <n v="0"/>
    <n v="0"/>
    <n v="0"/>
    <n v="0"/>
    <n v="13386.87"/>
    <x v="2"/>
  </r>
  <r>
    <x v="7"/>
    <x v="0"/>
    <x v="0"/>
    <x v="0"/>
    <x v="0"/>
    <x v="0"/>
    <x v="87"/>
    <n v="0"/>
    <n v="0"/>
    <n v="1446.5"/>
    <n v="1446.5"/>
    <n v="1183.5"/>
    <n v="0"/>
    <n v="10651.5"/>
    <n v="3432"/>
    <n v="0"/>
    <n v="3575"/>
    <n v="3287.5"/>
    <n v="0"/>
    <x v="0"/>
  </r>
  <r>
    <x v="7"/>
    <x v="0"/>
    <x v="0"/>
    <x v="0"/>
    <x v="0"/>
    <x v="0"/>
    <x v="87"/>
    <n v="0"/>
    <n v="8679"/>
    <n v="1446.5"/>
    <n v="0"/>
    <n v="0"/>
    <n v="0"/>
    <n v="0"/>
    <n v="0"/>
    <n v="0"/>
    <n v="0"/>
    <n v="0"/>
    <n v="0"/>
    <x v="1"/>
  </r>
  <r>
    <x v="7"/>
    <x v="0"/>
    <x v="0"/>
    <x v="0"/>
    <x v="0"/>
    <x v="0"/>
    <x v="87"/>
    <n v="0"/>
    <n v="0"/>
    <n v="0"/>
    <n v="0"/>
    <n v="0"/>
    <n v="0"/>
    <n v="0"/>
    <n v="0"/>
    <n v="0"/>
    <n v="0"/>
    <n v="0"/>
    <n v="394.5"/>
    <x v="2"/>
  </r>
  <r>
    <x v="7"/>
    <x v="0"/>
    <x v="0"/>
    <x v="0"/>
    <x v="0"/>
    <x v="0"/>
    <x v="88"/>
    <n v="0"/>
    <n v="0"/>
    <n v="0"/>
    <n v="0"/>
    <n v="0"/>
    <n v="0"/>
    <n v="0"/>
    <n v="340"/>
    <n v="0"/>
    <n v="0"/>
    <n v="0"/>
    <n v="0"/>
    <x v="0"/>
  </r>
  <r>
    <x v="7"/>
    <x v="0"/>
    <x v="0"/>
    <x v="0"/>
    <x v="0"/>
    <x v="0"/>
    <x v="89"/>
    <n v="544.96"/>
    <n v="0"/>
    <n v="544.96"/>
    <n v="544.96"/>
    <n v="0"/>
    <n v="461.12"/>
    <n v="922.24"/>
    <n v="1089.92"/>
    <n v="377.28"/>
    <n v="838.4"/>
    <n v="0"/>
    <n v="377.28"/>
    <x v="0"/>
  </r>
  <r>
    <x v="7"/>
    <x v="0"/>
    <x v="0"/>
    <x v="0"/>
    <x v="0"/>
    <x v="0"/>
    <x v="89"/>
    <n v="880.32"/>
    <n v="754.56"/>
    <n v="712.64"/>
    <n v="251.52"/>
    <n v="0"/>
    <n v="0"/>
    <n v="293.44"/>
    <n v="0"/>
    <n v="0"/>
    <n v="1634.88"/>
    <n v="1634.88"/>
    <n v="754.56"/>
    <x v="1"/>
  </r>
  <r>
    <x v="7"/>
    <x v="0"/>
    <x v="0"/>
    <x v="0"/>
    <x v="0"/>
    <x v="0"/>
    <x v="89"/>
    <n v="922.24"/>
    <n v="1089.92"/>
    <n v="0"/>
    <n v="461.12"/>
    <n v="2221.7600000000002"/>
    <n v="1425.28"/>
    <n v="1257.5999999999999"/>
    <n v="461.12"/>
    <n v="1249.18"/>
    <n v="4200.24"/>
    <n v="628.79999999999995"/>
    <n v="3043.32"/>
    <x v="2"/>
  </r>
  <r>
    <x v="7"/>
    <x v="0"/>
    <x v="0"/>
    <x v="0"/>
    <x v="0"/>
    <x v="0"/>
    <x v="89"/>
    <n v="293.44"/>
    <n v="4627.8599999999997"/>
    <n v="628.79999999999995"/>
    <n v="2003.74"/>
    <n v="461.12"/>
    <n v="628.79999999999995"/>
    <n v="2137.92"/>
    <n v="293.44"/>
    <n v="1048"/>
    <n v="209.6"/>
    <n v="461.12"/>
    <n v="461.12"/>
    <x v="3"/>
  </r>
  <r>
    <x v="7"/>
    <x v="0"/>
    <x v="0"/>
    <x v="0"/>
    <x v="0"/>
    <x v="0"/>
    <x v="89"/>
    <n v="461.12"/>
    <n v="461.12"/>
    <n v="461.12"/>
    <n v="461.12"/>
    <n v="461.12"/>
    <n v="461.12"/>
    <n v="0"/>
    <n v="0"/>
    <n v="0"/>
    <n v="0"/>
    <n v="0"/>
    <n v="0"/>
    <x v="4"/>
  </r>
  <r>
    <x v="7"/>
    <x v="0"/>
    <x v="0"/>
    <x v="1"/>
    <x v="1"/>
    <x v="0"/>
    <x v="85"/>
    <n v="0"/>
    <n v="0"/>
    <n v="2611.0500000000002"/>
    <n v="969.59"/>
    <n v="4112.2"/>
    <n v="0"/>
    <n v="0"/>
    <n v="743.55"/>
    <n v="4072.72"/>
    <n v="695.18"/>
    <n v="99.65"/>
    <n v="0"/>
    <x v="0"/>
  </r>
  <r>
    <x v="7"/>
    <x v="0"/>
    <x v="0"/>
    <x v="1"/>
    <x v="1"/>
    <x v="0"/>
    <x v="85"/>
    <n v="0"/>
    <n v="1621.24"/>
    <n v="1834.93"/>
    <n v="0"/>
    <n v="0"/>
    <n v="0"/>
    <n v="0"/>
    <n v="0"/>
    <n v="0"/>
    <n v="0"/>
    <n v="281.95999999999998"/>
    <n v="0"/>
    <x v="1"/>
  </r>
  <r>
    <x v="7"/>
    <x v="0"/>
    <x v="0"/>
    <x v="1"/>
    <x v="1"/>
    <x v="0"/>
    <x v="85"/>
    <n v="1311.23"/>
    <n v="0"/>
    <n v="829.31"/>
    <n v="0"/>
    <n v="0"/>
    <n v="0"/>
    <n v="0"/>
    <n v="0"/>
    <n v="0"/>
    <n v="0"/>
    <n v="0"/>
    <n v="0"/>
    <x v="4"/>
  </r>
  <r>
    <x v="7"/>
    <x v="0"/>
    <x v="0"/>
    <x v="1"/>
    <x v="1"/>
    <x v="0"/>
    <x v="86"/>
    <n v="0"/>
    <n v="0"/>
    <n v="0"/>
    <n v="0"/>
    <n v="0"/>
    <n v="0"/>
    <n v="1500"/>
    <n v="0"/>
    <n v="0"/>
    <n v="0"/>
    <n v="0"/>
    <n v="0"/>
    <x v="0"/>
  </r>
  <r>
    <x v="7"/>
    <x v="0"/>
    <x v="0"/>
    <x v="1"/>
    <x v="1"/>
    <x v="0"/>
    <x v="87"/>
    <n v="0"/>
    <n v="0"/>
    <n v="4339.5"/>
    <n v="4339.5"/>
    <n v="2921.5"/>
    <n v="0"/>
    <n v="0"/>
    <n v="4631"/>
    <n v="920.5"/>
    <n v="3950"/>
    <n v="1709.5"/>
    <n v="0"/>
    <x v="0"/>
  </r>
  <r>
    <x v="7"/>
    <x v="0"/>
    <x v="0"/>
    <x v="1"/>
    <x v="1"/>
    <x v="0"/>
    <x v="87"/>
    <n v="0"/>
    <n v="6838"/>
    <n v="0"/>
    <n v="0"/>
    <n v="0"/>
    <n v="0"/>
    <n v="0"/>
    <n v="0"/>
    <n v="0"/>
    <n v="0"/>
    <n v="394.5"/>
    <n v="0"/>
    <x v="1"/>
  </r>
  <r>
    <x v="7"/>
    <x v="0"/>
    <x v="0"/>
    <x v="1"/>
    <x v="1"/>
    <x v="0"/>
    <x v="87"/>
    <n v="0"/>
    <n v="0"/>
    <n v="0"/>
    <n v="0"/>
    <n v="0"/>
    <n v="1449"/>
    <n v="0"/>
    <n v="0"/>
    <n v="0"/>
    <n v="0"/>
    <n v="0"/>
    <n v="0"/>
    <x v="4"/>
  </r>
  <r>
    <x v="7"/>
    <x v="0"/>
    <x v="0"/>
    <x v="1"/>
    <x v="1"/>
    <x v="0"/>
    <x v="88"/>
    <n v="0"/>
    <n v="0"/>
    <n v="0"/>
    <n v="0"/>
    <n v="0"/>
    <n v="0"/>
    <n v="0"/>
    <n v="0"/>
    <n v="0"/>
    <n v="0"/>
    <n v="0"/>
    <n v="0"/>
    <x v="4"/>
  </r>
  <r>
    <x v="7"/>
    <x v="0"/>
    <x v="0"/>
    <x v="1"/>
    <x v="1"/>
    <x v="0"/>
    <x v="89"/>
    <n v="3747.42"/>
    <n v="3051.56"/>
    <n v="1567.7"/>
    <n v="544.96"/>
    <n v="544.96"/>
    <n v="461.12"/>
    <n v="4267.3599999999997"/>
    <n v="0"/>
    <n v="880.32"/>
    <n v="1341.44"/>
    <n v="2506.7800000000002"/>
    <n v="1752.22"/>
    <x v="0"/>
  </r>
  <r>
    <x v="7"/>
    <x v="0"/>
    <x v="0"/>
    <x v="1"/>
    <x v="1"/>
    <x v="0"/>
    <x v="89"/>
    <n v="2850.44"/>
    <n v="754.56"/>
    <n v="377.28"/>
    <n v="544.96"/>
    <n v="0"/>
    <n v="0"/>
    <n v="0"/>
    <n v="0"/>
    <n v="712.64"/>
    <n v="544.96"/>
    <n v="6103.2"/>
    <n v="1383.36"/>
    <x v="1"/>
  </r>
  <r>
    <x v="7"/>
    <x v="0"/>
    <x v="0"/>
    <x v="1"/>
    <x v="1"/>
    <x v="0"/>
    <x v="89"/>
    <n v="0"/>
    <n v="544.96"/>
    <n v="0"/>
    <n v="905.44"/>
    <n v="2833.59"/>
    <n v="544.96"/>
    <n v="0"/>
    <n v="209.6"/>
    <n v="5700.82"/>
    <n v="5801.42"/>
    <n v="5055.22"/>
    <n v="5784.58"/>
    <x v="2"/>
  </r>
  <r>
    <x v="7"/>
    <x v="0"/>
    <x v="0"/>
    <x v="1"/>
    <x v="1"/>
    <x v="0"/>
    <x v="89"/>
    <n v="0"/>
    <n v="209.6"/>
    <n v="0"/>
    <n v="125.76"/>
    <n v="1332.96"/>
    <n v="125.76"/>
    <n v="1970.24"/>
    <n v="125.76"/>
    <n v="6463.69"/>
    <n v="3797.58"/>
    <n v="737.76"/>
    <n v="5256.46"/>
    <x v="3"/>
  </r>
  <r>
    <x v="7"/>
    <x v="0"/>
    <x v="0"/>
    <x v="1"/>
    <x v="1"/>
    <x v="0"/>
    <x v="89"/>
    <n v="4954.54"/>
    <n v="6212.15"/>
    <n v="125.76"/>
    <n v="930.56"/>
    <n v="125.76"/>
    <n v="3270.26"/>
    <n v="0"/>
    <n v="0"/>
    <n v="0"/>
    <n v="0"/>
    <n v="0"/>
    <n v="0"/>
    <x v="4"/>
  </r>
  <r>
    <x v="7"/>
    <x v="0"/>
    <x v="0"/>
    <x v="1"/>
    <x v="1"/>
    <x v="0"/>
    <x v="90"/>
    <n v="0"/>
    <n v="0"/>
    <n v="0"/>
    <n v="229.9"/>
    <n v="0"/>
    <n v="0"/>
    <n v="0"/>
    <n v="103.81"/>
    <n v="0"/>
    <n v="0"/>
    <n v="0"/>
    <n v="0"/>
    <x v="0"/>
  </r>
  <r>
    <x v="7"/>
    <x v="0"/>
    <x v="0"/>
    <x v="1"/>
    <x v="1"/>
    <x v="0"/>
    <x v="91"/>
    <n v="0"/>
    <n v="0"/>
    <n v="0"/>
    <n v="0"/>
    <n v="0"/>
    <n v="0"/>
    <n v="0"/>
    <n v="189.29"/>
    <n v="0"/>
    <n v="0"/>
    <n v="0"/>
    <n v="0"/>
    <x v="0"/>
  </r>
  <r>
    <x v="8"/>
    <x v="0"/>
    <x v="4"/>
    <x v="1"/>
    <x v="1"/>
    <x v="0"/>
    <x v="92"/>
    <n v="0"/>
    <n v="50080.83"/>
    <n v="0"/>
    <n v="0"/>
    <n v="0"/>
    <n v="0"/>
    <n v="0"/>
    <n v="0"/>
    <n v="0"/>
    <n v="0"/>
    <n v="0"/>
    <n v="0"/>
    <x v="0"/>
  </r>
  <r>
    <x v="8"/>
    <x v="0"/>
    <x v="4"/>
    <x v="1"/>
    <x v="1"/>
    <x v="0"/>
    <x v="92"/>
    <n v="0"/>
    <n v="0"/>
    <n v="0"/>
    <n v="0"/>
    <n v="0"/>
    <n v="0"/>
    <n v="0"/>
    <n v="0"/>
    <n v="0"/>
    <n v="0"/>
    <n v="0"/>
    <n v="0"/>
    <x v="1"/>
  </r>
  <r>
    <x v="9"/>
    <x v="0"/>
    <x v="0"/>
    <x v="0"/>
    <x v="0"/>
    <x v="0"/>
    <x v="93"/>
    <n v="2843.05"/>
    <n v="1757.13"/>
    <n v="2095.62"/>
    <n v="3802.27"/>
    <n v="2301.06"/>
    <n v="1768.76"/>
    <n v="1641.3"/>
    <n v="2771.01"/>
    <n v="1763.91"/>
    <n v="2749.07"/>
    <n v="1806.93"/>
    <n v="2120.33"/>
    <x v="0"/>
  </r>
  <r>
    <x v="9"/>
    <x v="0"/>
    <x v="0"/>
    <x v="0"/>
    <x v="0"/>
    <x v="0"/>
    <x v="93"/>
    <n v="1717.02"/>
    <n v="2230.7399999999998"/>
    <n v="1793.97"/>
    <n v="338.59"/>
    <n v="1037.76"/>
    <n v="0"/>
    <n v="0"/>
    <n v="0"/>
    <n v="0"/>
    <n v="0"/>
    <n v="0"/>
    <n v="0"/>
    <x v="1"/>
  </r>
  <r>
    <x v="9"/>
    <x v="0"/>
    <x v="0"/>
    <x v="0"/>
    <x v="0"/>
    <x v="0"/>
    <x v="93"/>
    <n v="2090.0500000000002"/>
    <n v="0"/>
    <n v="0"/>
    <n v="0"/>
    <n v="0"/>
    <n v="0"/>
    <n v="2662.18"/>
    <n v="2929.57"/>
    <n v="2676.84"/>
    <n v="2101.85"/>
    <n v="4866"/>
    <n v="8694.4699999999993"/>
    <x v="2"/>
  </r>
  <r>
    <x v="9"/>
    <x v="0"/>
    <x v="0"/>
    <x v="0"/>
    <x v="0"/>
    <x v="0"/>
    <x v="93"/>
    <n v="0"/>
    <n v="0"/>
    <n v="0"/>
    <n v="1702.62"/>
    <n v="432.56"/>
    <n v="0"/>
    <n v="0"/>
    <n v="477.94"/>
    <n v="0"/>
    <n v="0"/>
    <n v="0"/>
    <n v="0"/>
    <x v="3"/>
  </r>
  <r>
    <x v="9"/>
    <x v="0"/>
    <x v="0"/>
    <x v="0"/>
    <x v="0"/>
    <x v="0"/>
    <x v="94"/>
    <n v="449.78"/>
    <n v="22.5"/>
    <n v="18"/>
    <n v="0"/>
    <n v="0"/>
    <n v="3.45"/>
    <n v="0"/>
    <n v="284"/>
    <n v="142"/>
    <n v="142"/>
    <n v="272"/>
    <n v="674"/>
    <x v="0"/>
  </r>
  <r>
    <x v="9"/>
    <x v="0"/>
    <x v="0"/>
    <x v="0"/>
    <x v="0"/>
    <x v="0"/>
    <x v="94"/>
    <n v="0"/>
    <n v="0"/>
    <n v="118"/>
    <n v="0"/>
    <n v="378"/>
    <n v="0"/>
    <n v="0"/>
    <n v="142"/>
    <n v="0"/>
    <n v="0"/>
    <n v="0"/>
    <n v="0"/>
    <x v="1"/>
  </r>
  <r>
    <x v="9"/>
    <x v="0"/>
    <x v="0"/>
    <x v="0"/>
    <x v="0"/>
    <x v="0"/>
    <x v="94"/>
    <n v="0"/>
    <n v="201"/>
    <n v="0"/>
    <n v="0"/>
    <n v="0"/>
    <n v="0"/>
    <n v="0"/>
    <n v="0"/>
    <n v="0"/>
    <n v="689.45"/>
    <n v="0"/>
    <n v="0"/>
    <x v="2"/>
  </r>
  <r>
    <x v="9"/>
    <x v="0"/>
    <x v="0"/>
    <x v="0"/>
    <x v="0"/>
    <x v="0"/>
    <x v="94"/>
    <n v="0"/>
    <n v="0"/>
    <n v="0"/>
    <n v="0"/>
    <n v="328.1"/>
    <n v="0"/>
    <n v="0"/>
    <n v="0"/>
    <n v="0"/>
    <n v="0"/>
    <n v="341.57"/>
    <n v="0"/>
    <x v="3"/>
  </r>
  <r>
    <x v="9"/>
    <x v="0"/>
    <x v="0"/>
    <x v="0"/>
    <x v="0"/>
    <x v="0"/>
    <x v="95"/>
    <n v="232.8"/>
    <n v="1591.26"/>
    <n v="838.3"/>
    <n v="351"/>
    <n v="266.10000000000002"/>
    <n v="1575.08"/>
    <n v="561.42999999999995"/>
    <n v="924.78"/>
    <n v="2270.91"/>
    <n v="34.53"/>
    <n v="3122.73"/>
    <n v="3672.88"/>
    <x v="0"/>
  </r>
  <r>
    <x v="9"/>
    <x v="0"/>
    <x v="0"/>
    <x v="0"/>
    <x v="0"/>
    <x v="0"/>
    <x v="95"/>
    <n v="85.2"/>
    <n v="0"/>
    <n v="2553.2399999999998"/>
    <n v="0"/>
    <n v="1723.93"/>
    <n v="1944.32"/>
    <n v="1479.13"/>
    <n v="903.16"/>
    <n v="0"/>
    <n v="1742.25"/>
    <n v="642.67999999999995"/>
    <n v="1456.24"/>
    <x v="1"/>
  </r>
  <r>
    <x v="9"/>
    <x v="0"/>
    <x v="0"/>
    <x v="0"/>
    <x v="0"/>
    <x v="0"/>
    <x v="95"/>
    <n v="21.48"/>
    <n v="678.64"/>
    <n v="198"/>
    <n v="0"/>
    <n v="1750.12"/>
    <n v="1070.22"/>
    <n v="0"/>
    <n v="0"/>
    <n v="5310.35"/>
    <n v="6517.25"/>
    <n v="0"/>
    <n v="12.95"/>
    <x v="2"/>
  </r>
  <r>
    <x v="9"/>
    <x v="0"/>
    <x v="0"/>
    <x v="0"/>
    <x v="0"/>
    <x v="0"/>
    <x v="95"/>
    <n v="0"/>
    <n v="2188.61"/>
    <n v="1051.4000000000001"/>
    <n v="0"/>
    <n v="6203.76"/>
    <n v="0"/>
    <n v="1593.18"/>
    <n v="231"/>
    <n v="13520.1"/>
    <n v="1008"/>
    <n v="2586.96"/>
    <n v="0"/>
    <x v="3"/>
  </r>
  <r>
    <x v="9"/>
    <x v="0"/>
    <x v="0"/>
    <x v="0"/>
    <x v="0"/>
    <x v="0"/>
    <x v="95"/>
    <n v="0"/>
    <n v="0"/>
    <n v="7420"/>
    <n v="370"/>
    <n v="2723.39"/>
    <n v="1555"/>
    <n v="0"/>
    <n v="0"/>
    <n v="0"/>
    <n v="0"/>
    <n v="0"/>
    <n v="0"/>
    <x v="4"/>
  </r>
  <r>
    <x v="9"/>
    <x v="0"/>
    <x v="0"/>
    <x v="0"/>
    <x v="0"/>
    <x v="0"/>
    <x v="96"/>
    <n v="31.36"/>
    <n v="0"/>
    <n v="0"/>
    <n v="0"/>
    <n v="0"/>
    <n v="0"/>
    <n v="0"/>
    <n v="0"/>
    <n v="0"/>
    <n v="0"/>
    <n v="0"/>
    <n v="3461.06"/>
    <x v="0"/>
  </r>
  <r>
    <x v="9"/>
    <x v="0"/>
    <x v="0"/>
    <x v="0"/>
    <x v="0"/>
    <x v="0"/>
    <x v="97"/>
    <n v="489.8"/>
    <n v="386"/>
    <n v="816.8"/>
    <n v="0"/>
    <n v="166"/>
    <n v="0"/>
    <n v="0"/>
    <n v="3027.95"/>
    <n v="686"/>
    <n v="652.79999999999995"/>
    <n v="652.79999999999995"/>
    <n v="1415"/>
    <x v="0"/>
  </r>
  <r>
    <x v="9"/>
    <x v="0"/>
    <x v="0"/>
    <x v="0"/>
    <x v="0"/>
    <x v="0"/>
    <x v="97"/>
    <n v="0"/>
    <n v="0"/>
    <n v="195"/>
    <n v="0"/>
    <n v="1534.2"/>
    <n v="0"/>
    <n v="0"/>
    <n v="719.2"/>
    <n v="0"/>
    <n v="0"/>
    <n v="680.15"/>
    <n v="0"/>
    <x v="1"/>
  </r>
  <r>
    <x v="9"/>
    <x v="0"/>
    <x v="0"/>
    <x v="0"/>
    <x v="0"/>
    <x v="0"/>
    <x v="97"/>
    <n v="0"/>
    <n v="652.79999999999995"/>
    <n v="0"/>
    <n v="0"/>
    <n v="0"/>
    <n v="752.4"/>
    <n v="0"/>
    <n v="0"/>
    <n v="0"/>
    <n v="468.4"/>
    <n v="0"/>
    <n v="0"/>
    <x v="2"/>
  </r>
  <r>
    <x v="9"/>
    <x v="0"/>
    <x v="0"/>
    <x v="0"/>
    <x v="0"/>
    <x v="0"/>
    <x v="97"/>
    <n v="0"/>
    <n v="0"/>
    <n v="0"/>
    <n v="0"/>
    <n v="534.4"/>
    <n v="0"/>
    <n v="0"/>
    <n v="0"/>
    <n v="0"/>
    <n v="0"/>
    <n v="1035.3"/>
    <n v="0"/>
    <x v="3"/>
  </r>
  <r>
    <x v="9"/>
    <x v="0"/>
    <x v="0"/>
    <x v="0"/>
    <x v="0"/>
    <x v="0"/>
    <x v="97"/>
    <n v="0"/>
    <n v="0"/>
    <n v="0"/>
    <n v="0"/>
    <n v="513.20000000000005"/>
    <n v="0"/>
    <n v="0"/>
    <n v="0"/>
    <n v="0"/>
    <n v="0"/>
    <n v="0"/>
    <n v="0"/>
    <x v="4"/>
  </r>
  <r>
    <x v="9"/>
    <x v="0"/>
    <x v="0"/>
    <x v="0"/>
    <x v="0"/>
    <x v="0"/>
    <x v="98"/>
    <n v="0"/>
    <n v="0"/>
    <n v="0"/>
    <n v="0"/>
    <n v="16.399999999999999"/>
    <n v="0"/>
    <n v="0"/>
    <n v="0"/>
    <n v="0"/>
    <n v="0"/>
    <n v="0"/>
    <n v="0"/>
    <x v="3"/>
  </r>
  <r>
    <x v="9"/>
    <x v="0"/>
    <x v="0"/>
    <x v="0"/>
    <x v="0"/>
    <x v="0"/>
    <x v="99"/>
    <n v="0"/>
    <n v="0"/>
    <n v="0"/>
    <n v="0"/>
    <n v="0"/>
    <n v="0"/>
    <n v="0"/>
    <n v="0"/>
    <n v="0"/>
    <n v="5265.06"/>
    <n v="0"/>
    <n v="0"/>
    <x v="0"/>
  </r>
  <r>
    <x v="9"/>
    <x v="0"/>
    <x v="0"/>
    <x v="0"/>
    <x v="0"/>
    <x v="0"/>
    <x v="99"/>
    <n v="0"/>
    <n v="0"/>
    <n v="10899.75"/>
    <n v="0"/>
    <n v="0"/>
    <n v="0"/>
    <n v="0"/>
    <n v="0"/>
    <n v="0"/>
    <n v="823.6"/>
    <n v="0"/>
    <n v="0"/>
    <x v="1"/>
  </r>
  <r>
    <x v="9"/>
    <x v="0"/>
    <x v="0"/>
    <x v="0"/>
    <x v="0"/>
    <x v="0"/>
    <x v="99"/>
    <n v="427.43"/>
    <n v="535.17999999999995"/>
    <n v="0"/>
    <n v="0"/>
    <n v="759.81"/>
    <n v="0"/>
    <n v="0"/>
    <n v="0"/>
    <n v="0"/>
    <n v="46.49"/>
    <n v="1661"/>
    <n v="1300"/>
    <x v="2"/>
  </r>
  <r>
    <x v="9"/>
    <x v="0"/>
    <x v="0"/>
    <x v="0"/>
    <x v="0"/>
    <x v="0"/>
    <x v="99"/>
    <n v="0"/>
    <n v="700.36"/>
    <n v="0"/>
    <n v="149.80000000000001"/>
    <n v="149.80000000000001"/>
    <n v="0"/>
    <n v="0"/>
    <n v="0"/>
    <n v="0"/>
    <n v="8.1999999999999993"/>
    <n v="0"/>
    <n v="0"/>
    <x v="3"/>
  </r>
  <r>
    <x v="9"/>
    <x v="0"/>
    <x v="0"/>
    <x v="0"/>
    <x v="0"/>
    <x v="0"/>
    <x v="99"/>
    <n v="2590.3000000000002"/>
    <n v="0"/>
    <n v="0"/>
    <n v="943.87"/>
    <n v="0"/>
    <n v="0"/>
    <n v="0"/>
    <n v="0"/>
    <n v="0"/>
    <n v="0"/>
    <n v="0"/>
    <n v="0"/>
    <x v="4"/>
  </r>
  <r>
    <x v="9"/>
    <x v="0"/>
    <x v="0"/>
    <x v="0"/>
    <x v="0"/>
    <x v="0"/>
    <x v="100"/>
    <n v="0"/>
    <n v="0"/>
    <n v="0"/>
    <n v="0"/>
    <n v="405.75"/>
    <n v="0"/>
    <n v="0"/>
    <n v="0"/>
    <n v="0"/>
    <n v="0"/>
    <n v="0"/>
    <n v="0"/>
    <x v="1"/>
  </r>
  <r>
    <x v="9"/>
    <x v="0"/>
    <x v="0"/>
    <x v="0"/>
    <x v="0"/>
    <x v="0"/>
    <x v="100"/>
    <n v="0"/>
    <n v="0"/>
    <n v="0"/>
    <n v="620.79999999999995"/>
    <n v="0"/>
    <n v="0"/>
    <n v="0"/>
    <n v="0"/>
    <n v="0"/>
    <n v="0"/>
    <n v="0"/>
    <n v="0"/>
    <x v="3"/>
  </r>
  <r>
    <x v="9"/>
    <x v="0"/>
    <x v="0"/>
    <x v="0"/>
    <x v="0"/>
    <x v="0"/>
    <x v="101"/>
    <n v="0"/>
    <n v="81.77"/>
    <n v="1669.02"/>
    <n v="0"/>
    <n v="433.61"/>
    <n v="194.85"/>
    <n v="0"/>
    <n v="1090.02"/>
    <n v="99.48"/>
    <n v="0"/>
    <n v="64.95"/>
    <n v="1033.82"/>
    <x v="0"/>
  </r>
  <r>
    <x v="9"/>
    <x v="0"/>
    <x v="0"/>
    <x v="0"/>
    <x v="0"/>
    <x v="0"/>
    <x v="101"/>
    <n v="0"/>
    <n v="0"/>
    <n v="1110.8499999999999"/>
    <n v="9350"/>
    <n v="0"/>
    <n v="3092.8"/>
    <n v="37760.300000000003"/>
    <n v="0"/>
    <n v="0"/>
    <n v="0"/>
    <n v="0"/>
    <n v="0"/>
    <x v="1"/>
  </r>
  <r>
    <x v="9"/>
    <x v="0"/>
    <x v="0"/>
    <x v="0"/>
    <x v="0"/>
    <x v="0"/>
    <x v="101"/>
    <n v="9911.4"/>
    <n v="0"/>
    <n v="0"/>
    <n v="0"/>
    <n v="0"/>
    <n v="0"/>
    <n v="0"/>
    <n v="0"/>
    <n v="0"/>
    <n v="0"/>
    <n v="0"/>
    <n v="0"/>
    <x v="2"/>
  </r>
  <r>
    <x v="9"/>
    <x v="0"/>
    <x v="0"/>
    <x v="0"/>
    <x v="0"/>
    <x v="0"/>
    <x v="101"/>
    <n v="1886.4"/>
    <n v="0"/>
    <n v="0"/>
    <n v="0"/>
    <n v="0"/>
    <n v="0"/>
    <n v="0"/>
    <n v="0"/>
    <n v="0"/>
    <n v="0"/>
    <n v="0"/>
    <n v="0"/>
    <x v="3"/>
  </r>
  <r>
    <x v="9"/>
    <x v="0"/>
    <x v="0"/>
    <x v="0"/>
    <x v="0"/>
    <x v="0"/>
    <x v="101"/>
    <n v="0"/>
    <n v="0"/>
    <n v="354"/>
    <n v="681.84"/>
    <n v="0"/>
    <n v="0.08"/>
    <n v="0"/>
    <n v="0"/>
    <n v="0"/>
    <n v="0"/>
    <n v="0"/>
    <n v="0"/>
    <x v="4"/>
  </r>
  <r>
    <x v="9"/>
    <x v="0"/>
    <x v="0"/>
    <x v="0"/>
    <x v="0"/>
    <x v="0"/>
    <x v="102"/>
    <n v="0"/>
    <n v="0"/>
    <n v="0"/>
    <n v="0"/>
    <n v="0"/>
    <n v="2573.7800000000002"/>
    <n v="0"/>
    <n v="7866.36"/>
    <n v="0"/>
    <n v="0"/>
    <n v="0"/>
    <n v="0"/>
    <x v="0"/>
  </r>
  <r>
    <x v="9"/>
    <x v="0"/>
    <x v="0"/>
    <x v="0"/>
    <x v="0"/>
    <x v="0"/>
    <x v="102"/>
    <n v="43.36"/>
    <n v="683.06"/>
    <n v="4473.8999999999996"/>
    <n v="0"/>
    <n v="0"/>
    <n v="276.33999999999997"/>
    <n v="95.15"/>
    <n v="0"/>
    <n v="0"/>
    <n v="0"/>
    <n v="810.92"/>
    <n v="0"/>
    <x v="1"/>
  </r>
  <r>
    <x v="9"/>
    <x v="0"/>
    <x v="0"/>
    <x v="0"/>
    <x v="0"/>
    <x v="0"/>
    <x v="102"/>
    <n v="64227.7"/>
    <n v="11244.85"/>
    <n v="0"/>
    <n v="485.55"/>
    <n v="0"/>
    <n v="188.95"/>
    <n v="0"/>
    <n v="0"/>
    <n v="9827.2000000000007"/>
    <n v="5170.6099999999997"/>
    <n v="249.44"/>
    <n v="636.69000000000005"/>
    <x v="2"/>
  </r>
  <r>
    <x v="9"/>
    <x v="0"/>
    <x v="0"/>
    <x v="0"/>
    <x v="0"/>
    <x v="0"/>
    <x v="102"/>
    <n v="0"/>
    <n v="0"/>
    <n v="0"/>
    <n v="0"/>
    <n v="0"/>
    <n v="0"/>
    <n v="1473.3"/>
    <n v="1928.74"/>
    <n v="0"/>
    <n v="0"/>
    <n v="0"/>
    <n v="0"/>
    <x v="3"/>
  </r>
  <r>
    <x v="9"/>
    <x v="0"/>
    <x v="0"/>
    <x v="0"/>
    <x v="0"/>
    <x v="0"/>
    <x v="102"/>
    <n v="90"/>
    <n v="0"/>
    <n v="0"/>
    <n v="18"/>
    <n v="0"/>
    <n v="0"/>
    <n v="0"/>
    <n v="0"/>
    <n v="0"/>
    <n v="0"/>
    <n v="0"/>
    <n v="0"/>
    <x v="4"/>
  </r>
  <r>
    <x v="9"/>
    <x v="0"/>
    <x v="0"/>
    <x v="0"/>
    <x v="0"/>
    <x v="0"/>
    <x v="103"/>
    <n v="0"/>
    <n v="0"/>
    <n v="364.98"/>
    <n v="0"/>
    <n v="860"/>
    <n v="330"/>
    <n v="631.74"/>
    <n v="485.45"/>
    <n v="719"/>
    <n v="0"/>
    <n v="0"/>
    <n v="621.16999999999996"/>
    <x v="0"/>
  </r>
  <r>
    <x v="9"/>
    <x v="0"/>
    <x v="0"/>
    <x v="0"/>
    <x v="0"/>
    <x v="0"/>
    <x v="103"/>
    <n v="0"/>
    <n v="0"/>
    <n v="0"/>
    <n v="465"/>
    <n v="570.74"/>
    <n v="981"/>
    <n v="588.22"/>
    <n v="0"/>
    <n v="180"/>
    <n v="0"/>
    <n v="0"/>
    <n v="0"/>
    <x v="1"/>
  </r>
  <r>
    <x v="9"/>
    <x v="0"/>
    <x v="0"/>
    <x v="0"/>
    <x v="0"/>
    <x v="0"/>
    <x v="103"/>
    <n v="0"/>
    <n v="0"/>
    <n v="632.4"/>
    <n v="0"/>
    <n v="0"/>
    <n v="0"/>
    <n v="389"/>
    <n v="0"/>
    <n v="0"/>
    <n v="0"/>
    <n v="203.85"/>
    <n v="0"/>
    <x v="2"/>
  </r>
  <r>
    <x v="9"/>
    <x v="0"/>
    <x v="0"/>
    <x v="0"/>
    <x v="0"/>
    <x v="0"/>
    <x v="103"/>
    <n v="0"/>
    <n v="0"/>
    <n v="0"/>
    <n v="0"/>
    <n v="0"/>
    <n v="0"/>
    <n v="0"/>
    <n v="197.9"/>
    <n v="0"/>
    <n v="0"/>
    <n v="0"/>
    <n v="526.22"/>
    <x v="3"/>
  </r>
  <r>
    <x v="9"/>
    <x v="0"/>
    <x v="0"/>
    <x v="0"/>
    <x v="0"/>
    <x v="0"/>
    <x v="103"/>
    <n v="0"/>
    <n v="0"/>
    <n v="0"/>
    <n v="999.36"/>
    <n v="0"/>
    <n v="0"/>
    <n v="0"/>
    <n v="0"/>
    <n v="0"/>
    <n v="0"/>
    <n v="0"/>
    <n v="0"/>
    <x v="4"/>
  </r>
  <r>
    <x v="9"/>
    <x v="0"/>
    <x v="0"/>
    <x v="0"/>
    <x v="0"/>
    <x v="0"/>
    <x v="104"/>
    <n v="23.91"/>
    <n v="2178.87"/>
    <n v="404.23"/>
    <n v="0"/>
    <n v="1280"/>
    <n v="0"/>
    <n v="640.28"/>
    <n v="1518.65"/>
    <n v="0"/>
    <n v="0"/>
    <n v="13"/>
    <n v="0"/>
    <x v="0"/>
  </r>
  <r>
    <x v="9"/>
    <x v="0"/>
    <x v="0"/>
    <x v="0"/>
    <x v="0"/>
    <x v="0"/>
    <x v="104"/>
    <n v="0"/>
    <n v="0"/>
    <n v="0"/>
    <n v="0"/>
    <n v="5.04"/>
    <n v="4933.46"/>
    <n v="13"/>
    <n v="2019.09"/>
    <n v="2351.1999999999998"/>
    <n v="0"/>
    <n v="99.5"/>
    <n v="0"/>
    <x v="1"/>
  </r>
  <r>
    <x v="9"/>
    <x v="0"/>
    <x v="0"/>
    <x v="0"/>
    <x v="0"/>
    <x v="0"/>
    <x v="104"/>
    <n v="360.71"/>
    <n v="2190"/>
    <n v="15507.12"/>
    <n v="0"/>
    <n v="294"/>
    <n v="14360"/>
    <n v="0"/>
    <n v="285.89999999999998"/>
    <n v="0"/>
    <n v="0"/>
    <n v="0"/>
    <n v="0"/>
    <x v="2"/>
  </r>
  <r>
    <x v="9"/>
    <x v="0"/>
    <x v="0"/>
    <x v="0"/>
    <x v="0"/>
    <x v="0"/>
    <x v="104"/>
    <n v="0"/>
    <n v="4530.8999999999996"/>
    <n v="104.9"/>
    <n v="66"/>
    <n v="0"/>
    <n v="3487.68"/>
    <n v="0"/>
    <n v="0"/>
    <n v="0"/>
    <n v="3031"/>
    <n v="0"/>
    <n v="0"/>
    <x v="3"/>
  </r>
  <r>
    <x v="9"/>
    <x v="0"/>
    <x v="0"/>
    <x v="0"/>
    <x v="0"/>
    <x v="0"/>
    <x v="104"/>
    <n v="0"/>
    <n v="0"/>
    <n v="13716.85"/>
    <n v="354.6"/>
    <n v="0"/>
    <n v="2805.84"/>
    <n v="0"/>
    <n v="0"/>
    <n v="0"/>
    <n v="0"/>
    <n v="0"/>
    <n v="0"/>
    <x v="4"/>
  </r>
  <r>
    <x v="9"/>
    <x v="0"/>
    <x v="0"/>
    <x v="0"/>
    <x v="0"/>
    <x v="0"/>
    <x v="105"/>
    <n v="0"/>
    <n v="0"/>
    <n v="0"/>
    <n v="0"/>
    <n v="0"/>
    <n v="0"/>
    <n v="0"/>
    <n v="31.9"/>
    <n v="0"/>
    <n v="0"/>
    <n v="0"/>
    <n v="0"/>
    <x v="1"/>
  </r>
  <r>
    <x v="9"/>
    <x v="0"/>
    <x v="0"/>
    <x v="1"/>
    <x v="1"/>
    <x v="0"/>
    <x v="106"/>
    <n v="0"/>
    <n v="0"/>
    <n v="0"/>
    <n v="45"/>
    <n v="0"/>
    <n v="0"/>
    <n v="0"/>
    <n v="0"/>
    <n v="0"/>
    <n v="0"/>
    <n v="0"/>
    <n v="0"/>
    <x v="3"/>
  </r>
  <r>
    <x v="9"/>
    <x v="0"/>
    <x v="0"/>
    <x v="1"/>
    <x v="1"/>
    <x v="0"/>
    <x v="93"/>
    <n v="0"/>
    <n v="1105.42"/>
    <n v="8800.94"/>
    <n v="1914.5"/>
    <n v="9981.5"/>
    <n v="3909.22"/>
    <n v="8067.03"/>
    <n v="1163"/>
    <n v="0"/>
    <n v="350.38"/>
    <n v="232.1"/>
    <n v="6424.2"/>
    <x v="0"/>
  </r>
  <r>
    <x v="9"/>
    <x v="0"/>
    <x v="0"/>
    <x v="1"/>
    <x v="1"/>
    <x v="0"/>
    <x v="93"/>
    <n v="48.85"/>
    <n v="6706.36"/>
    <n v="3564.29"/>
    <n v="0"/>
    <n v="1130.26"/>
    <n v="9289.51"/>
    <n v="270.2"/>
    <n v="6673.71"/>
    <n v="4563.53"/>
    <n v="314.39999999999998"/>
    <n v="0"/>
    <n v="7650.7"/>
    <x v="1"/>
  </r>
  <r>
    <x v="9"/>
    <x v="0"/>
    <x v="0"/>
    <x v="1"/>
    <x v="1"/>
    <x v="0"/>
    <x v="93"/>
    <n v="2658.69"/>
    <n v="0"/>
    <n v="24.9"/>
    <n v="8109.82"/>
    <n v="30.38"/>
    <n v="19.64"/>
    <n v="12519.09"/>
    <n v="3859.27"/>
    <n v="3245.3"/>
    <n v="2537.96"/>
    <n v="17758.310000000001"/>
    <n v="8809.94"/>
    <x v="2"/>
  </r>
  <r>
    <x v="9"/>
    <x v="0"/>
    <x v="0"/>
    <x v="1"/>
    <x v="1"/>
    <x v="0"/>
    <x v="93"/>
    <n v="131.97999999999999"/>
    <n v="0"/>
    <n v="10867.6"/>
    <n v="2279.8200000000002"/>
    <n v="354.93"/>
    <n v="12780"/>
    <n v="0"/>
    <n v="959"/>
    <n v="20037.39"/>
    <n v="1294.56"/>
    <n v="0"/>
    <n v="0"/>
    <x v="3"/>
  </r>
  <r>
    <x v="9"/>
    <x v="0"/>
    <x v="0"/>
    <x v="1"/>
    <x v="1"/>
    <x v="0"/>
    <x v="93"/>
    <n v="77.680000000000007"/>
    <n v="11580"/>
    <n v="10940"/>
    <n v="1235.8699999999999"/>
    <n v="0"/>
    <n v="9380"/>
    <n v="0"/>
    <n v="0"/>
    <n v="0"/>
    <n v="0"/>
    <n v="0"/>
    <n v="0"/>
    <x v="4"/>
  </r>
  <r>
    <x v="9"/>
    <x v="0"/>
    <x v="0"/>
    <x v="1"/>
    <x v="1"/>
    <x v="0"/>
    <x v="94"/>
    <n v="410.95"/>
    <n v="343.92"/>
    <n v="33.81"/>
    <n v="55.88"/>
    <n v="0"/>
    <n v="80.97"/>
    <n v="0"/>
    <n v="0"/>
    <n v="585.15"/>
    <n v="511.2"/>
    <n v="750.23"/>
    <n v="111.85"/>
    <x v="0"/>
  </r>
  <r>
    <x v="9"/>
    <x v="0"/>
    <x v="0"/>
    <x v="1"/>
    <x v="1"/>
    <x v="0"/>
    <x v="94"/>
    <n v="0"/>
    <n v="0"/>
    <n v="3224.52"/>
    <n v="3.45"/>
    <n v="576"/>
    <n v="0"/>
    <n v="0"/>
    <n v="142"/>
    <n v="0"/>
    <n v="402"/>
    <n v="0"/>
    <n v="71"/>
    <x v="1"/>
  </r>
  <r>
    <x v="9"/>
    <x v="0"/>
    <x v="0"/>
    <x v="1"/>
    <x v="1"/>
    <x v="0"/>
    <x v="94"/>
    <n v="0"/>
    <n v="686.6"/>
    <n v="0"/>
    <n v="1288.8"/>
    <n v="97.86"/>
    <n v="751.35"/>
    <n v="0"/>
    <n v="10.35"/>
    <n v="0"/>
    <n v="0"/>
    <n v="1108.0999999999999"/>
    <n v="260"/>
    <x v="2"/>
  </r>
  <r>
    <x v="9"/>
    <x v="0"/>
    <x v="0"/>
    <x v="1"/>
    <x v="1"/>
    <x v="0"/>
    <x v="94"/>
    <n v="253.14"/>
    <n v="935.7"/>
    <n v="280.68"/>
    <n v="0"/>
    <n v="103.84"/>
    <n v="0"/>
    <n v="0"/>
    <n v="679.18"/>
    <n v="527"/>
    <n v="91.34"/>
    <n v="655.75"/>
    <n v="0"/>
    <x v="3"/>
  </r>
  <r>
    <x v="9"/>
    <x v="0"/>
    <x v="0"/>
    <x v="1"/>
    <x v="1"/>
    <x v="0"/>
    <x v="94"/>
    <n v="753"/>
    <n v="370.79"/>
    <n v="98.89"/>
    <n v="408.57"/>
    <n v="167.5"/>
    <n v="0"/>
    <n v="0"/>
    <n v="0"/>
    <n v="0"/>
    <n v="0"/>
    <n v="0"/>
    <n v="0"/>
    <x v="4"/>
  </r>
  <r>
    <x v="9"/>
    <x v="0"/>
    <x v="0"/>
    <x v="1"/>
    <x v="1"/>
    <x v="0"/>
    <x v="95"/>
    <n v="162.72999999999999"/>
    <n v="107.32"/>
    <n v="299.08"/>
    <n v="774.64"/>
    <n v="5419.67"/>
    <n v="127.2"/>
    <n v="23.1"/>
    <n v="2422.73"/>
    <n v="1311.5"/>
    <n v="3368.85"/>
    <n v="3335.1"/>
    <n v="201.32"/>
    <x v="0"/>
  </r>
  <r>
    <x v="9"/>
    <x v="0"/>
    <x v="0"/>
    <x v="1"/>
    <x v="1"/>
    <x v="0"/>
    <x v="95"/>
    <n v="1509.61"/>
    <n v="65.42"/>
    <n v="254.09"/>
    <n v="1339.76"/>
    <n v="131.28"/>
    <n v="18.32"/>
    <n v="294.58"/>
    <n v="453.76"/>
    <n v="1693.64"/>
    <n v="2148.0700000000002"/>
    <n v="1615.56"/>
    <n v="1280.8499999999999"/>
    <x v="1"/>
  </r>
  <r>
    <x v="9"/>
    <x v="0"/>
    <x v="0"/>
    <x v="1"/>
    <x v="1"/>
    <x v="0"/>
    <x v="95"/>
    <n v="0"/>
    <n v="1926.65"/>
    <n v="50"/>
    <n v="763.03"/>
    <n v="3961.08"/>
    <n v="6855.91"/>
    <n v="243.45"/>
    <n v="2230.92"/>
    <n v="629.66"/>
    <n v="202.33"/>
    <n v="3829.58"/>
    <n v="447.68"/>
    <x v="2"/>
  </r>
  <r>
    <x v="9"/>
    <x v="0"/>
    <x v="0"/>
    <x v="1"/>
    <x v="1"/>
    <x v="0"/>
    <x v="95"/>
    <n v="0"/>
    <n v="8347"/>
    <n v="314.08"/>
    <n v="1118.5"/>
    <n v="1096.95"/>
    <n v="10279.049999999999"/>
    <n v="4851.6499999999996"/>
    <n v="4929.88"/>
    <n v="3932.93"/>
    <n v="997.3"/>
    <n v="1383.6"/>
    <n v="1661.34"/>
    <x v="3"/>
  </r>
  <r>
    <x v="9"/>
    <x v="0"/>
    <x v="0"/>
    <x v="1"/>
    <x v="1"/>
    <x v="0"/>
    <x v="95"/>
    <n v="6322.89"/>
    <n v="408.36"/>
    <n v="2989.26"/>
    <n v="104.89"/>
    <n v="280.37"/>
    <n v="75"/>
    <n v="0"/>
    <n v="0"/>
    <n v="0"/>
    <n v="0"/>
    <n v="0"/>
    <n v="0"/>
    <x v="4"/>
  </r>
  <r>
    <x v="9"/>
    <x v="0"/>
    <x v="0"/>
    <x v="1"/>
    <x v="1"/>
    <x v="0"/>
    <x v="96"/>
    <n v="0"/>
    <n v="220.81"/>
    <n v="0"/>
    <n v="74.349999999999994"/>
    <n v="0"/>
    <n v="0"/>
    <n v="0"/>
    <n v="584.9"/>
    <n v="35"/>
    <n v="235.15"/>
    <n v="428.33"/>
    <n v="0"/>
    <x v="0"/>
  </r>
  <r>
    <x v="9"/>
    <x v="0"/>
    <x v="0"/>
    <x v="1"/>
    <x v="1"/>
    <x v="0"/>
    <x v="96"/>
    <n v="460.86"/>
    <n v="0"/>
    <n v="0"/>
    <n v="0"/>
    <n v="0"/>
    <n v="350"/>
    <n v="0"/>
    <n v="0"/>
    <n v="13.44"/>
    <n v="0"/>
    <n v="0"/>
    <n v="0"/>
    <x v="1"/>
  </r>
  <r>
    <x v="9"/>
    <x v="0"/>
    <x v="0"/>
    <x v="1"/>
    <x v="1"/>
    <x v="0"/>
    <x v="96"/>
    <n v="0"/>
    <n v="0"/>
    <n v="0"/>
    <n v="0"/>
    <n v="0"/>
    <n v="0"/>
    <n v="0"/>
    <n v="71.19"/>
    <n v="0"/>
    <n v="0"/>
    <n v="0"/>
    <n v="0"/>
    <x v="3"/>
  </r>
  <r>
    <x v="9"/>
    <x v="0"/>
    <x v="0"/>
    <x v="1"/>
    <x v="1"/>
    <x v="0"/>
    <x v="97"/>
    <n v="1039.92"/>
    <n v="217.38"/>
    <n v="667.3"/>
    <n v="822.7"/>
    <n v="344.8"/>
    <n v="788.92"/>
    <n v="0"/>
    <n v="210.95"/>
    <n v="0"/>
    <n v="315.18"/>
    <n v="2668.28"/>
    <n v="2010.56"/>
    <x v="0"/>
  </r>
  <r>
    <x v="9"/>
    <x v="0"/>
    <x v="0"/>
    <x v="1"/>
    <x v="1"/>
    <x v="0"/>
    <x v="97"/>
    <n v="1817.4"/>
    <n v="69.34"/>
    <n v="3785.74"/>
    <n v="340.07"/>
    <n v="0"/>
    <n v="0"/>
    <n v="0"/>
    <n v="652.79999999999995"/>
    <n v="0"/>
    <n v="3089.9"/>
    <n v="250.8"/>
    <n v="1285.7"/>
    <x v="1"/>
  </r>
  <r>
    <x v="9"/>
    <x v="0"/>
    <x v="0"/>
    <x v="1"/>
    <x v="1"/>
    <x v="0"/>
    <x v="97"/>
    <n v="289.94"/>
    <n v="250.8"/>
    <n v="0"/>
    <n v="3389.47"/>
    <n v="0"/>
    <n v="1296.22"/>
    <n v="0"/>
    <n v="1159.8699999999999"/>
    <n v="0"/>
    <n v="0"/>
    <n v="8957.56"/>
    <n v="1165.3399999999999"/>
    <x v="2"/>
  </r>
  <r>
    <x v="9"/>
    <x v="0"/>
    <x v="0"/>
    <x v="1"/>
    <x v="1"/>
    <x v="0"/>
    <x v="97"/>
    <n v="0"/>
    <n v="0"/>
    <n v="1241.46"/>
    <n v="0"/>
    <n v="462.64"/>
    <n v="0"/>
    <n v="0"/>
    <n v="3642.43"/>
    <n v="0"/>
    <n v="0"/>
    <n v="4555.3999999999996"/>
    <n v="0"/>
    <x v="3"/>
  </r>
  <r>
    <x v="9"/>
    <x v="0"/>
    <x v="0"/>
    <x v="1"/>
    <x v="1"/>
    <x v="0"/>
    <x v="97"/>
    <n v="2735.7"/>
    <n v="1566.9"/>
    <n v="71.8"/>
    <n v="1367.85"/>
    <n v="1361.4"/>
    <n v="0"/>
    <n v="0"/>
    <n v="0"/>
    <n v="0"/>
    <n v="0"/>
    <n v="0"/>
    <n v="0"/>
    <x v="4"/>
  </r>
  <r>
    <x v="9"/>
    <x v="0"/>
    <x v="0"/>
    <x v="1"/>
    <x v="1"/>
    <x v="0"/>
    <x v="98"/>
    <n v="20.3"/>
    <n v="227.02"/>
    <n v="288.7"/>
    <n v="0"/>
    <n v="0"/>
    <n v="0"/>
    <n v="120"/>
    <n v="0"/>
    <n v="246.5"/>
    <n v="42.35"/>
    <n v="123.21"/>
    <n v="0"/>
    <x v="0"/>
  </r>
  <r>
    <x v="9"/>
    <x v="0"/>
    <x v="0"/>
    <x v="1"/>
    <x v="1"/>
    <x v="0"/>
    <x v="98"/>
    <n v="56.76"/>
    <n v="0"/>
    <n v="3.56"/>
    <n v="0"/>
    <n v="0"/>
    <n v="0"/>
    <n v="0"/>
    <n v="44"/>
    <n v="285"/>
    <n v="0"/>
    <n v="15"/>
    <n v="50"/>
    <x v="1"/>
  </r>
  <r>
    <x v="9"/>
    <x v="0"/>
    <x v="0"/>
    <x v="1"/>
    <x v="1"/>
    <x v="0"/>
    <x v="98"/>
    <n v="0"/>
    <n v="387.75"/>
    <n v="1.18"/>
    <n v="1.36"/>
    <n v="0"/>
    <n v="0"/>
    <n v="0"/>
    <n v="6.96"/>
    <n v="0"/>
    <n v="0"/>
    <n v="10.68"/>
    <n v="0"/>
    <x v="2"/>
  </r>
  <r>
    <x v="9"/>
    <x v="0"/>
    <x v="0"/>
    <x v="1"/>
    <x v="1"/>
    <x v="0"/>
    <x v="98"/>
    <n v="570"/>
    <n v="777"/>
    <n v="0"/>
    <n v="12.96"/>
    <n v="0"/>
    <n v="0"/>
    <n v="8"/>
    <n v="0"/>
    <n v="0.96"/>
    <n v="0"/>
    <n v="14.5"/>
    <n v="0"/>
    <x v="3"/>
  </r>
  <r>
    <x v="9"/>
    <x v="0"/>
    <x v="0"/>
    <x v="1"/>
    <x v="1"/>
    <x v="0"/>
    <x v="98"/>
    <n v="0"/>
    <n v="0"/>
    <n v="422"/>
    <n v="0"/>
    <n v="0"/>
    <n v="0"/>
    <n v="0"/>
    <n v="0"/>
    <n v="0"/>
    <n v="0"/>
    <n v="0"/>
    <n v="0"/>
    <x v="4"/>
  </r>
  <r>
    <x v="9"/>
    <x v="0"/>
    <x v="0"/>
    <x v="1"/>
    <x v="1"/>
    <x v="0"/>
    <x v="99"/>
    <n v="0"/>
    <n v="1524.64"/>
    <n v="2185.91"/>
    <n v="7741.57"/>
    <n v="1912.9"/>
    <n v="5302.74"/>
    <n v="408.9"/>
    <n v="702.01"/>
    <n v="32413.19"/>
    <n v="1790.45"/>
    <n v="23432.240000000002"/>
    <n v="15503.74"/>
    <x v="0"/>
  </r>
  <r>
    <x v="9"/>
    <x v="0"/>
    <x v="0"/>
    <x v="1"/>
    <x v="1"/>
    <x v="0"/>
    <x v="99"/>
    <n v="339.44"/>
    <n v="12679.24"/>
    <n v="8776.26"/>
    <n v="389"/>
    <n v="278.83999999999997"/>
    <n v="3586.76"/>
    <n v="2695.54"/>
    <n v="3088"/>
    <n v="4615.3100000000004"/>
    <n v="295"/>
    <n v="3525.7"/>
    <n v="204.04"/>
    <x v="1"/>
  </r>
  <r>
    <x v="9"/>
    <x v="0"/>
    <x v="0"/>
    <x v="1"/>
    <x v="1"/>
    <x v="0"/>
    <x v="99"/>
    <n v="6259.11"/>
    <n v="880.4"/>
    <n v="12116.4"/>
    <n v="0"/>
    <n v="15368.32"/>
    <n v="550"/>
    <n v="0"/>
    <n v="6670.87"/>
    <n v="50"/>
    <n v="1777.33"/>
    <n v="3672.79"/>
    <n v="29867.68"/>
    <x v="2"/>
  </r>
  <r>
    <x v="9"/>
    <x v="0"/>
    <x v="0"/>
    <x v="1"/>
    <x v="1"/>
    <x v="0"/>
    <x v="99"/>
    <n v="2186.2399999999998"/>
    <n v="350.18"/>
    <n v="585.4"/>
    <n v="1157.93"/>
    <n v="489.62"/>
    <n v="1450"/>
    <n v="0"/>
    <n v="0"/>
    <n v="4122"/>
    <n v="13472.65"/>
    <n v="2259.5500000000002"/>
    <n v="15168"/>
    <x v="3"/>
  </r>
  <r>
    <x v="9"/>
    <x v="0"/>
    <x v="0"/>
    <x v="1"/>
    <x v="1"/>
    <x v="0"/>
    <x v="99"/>
    <n v="1042.01"/>
    <n v="670.01"/>
    <n v="4674.99"/>
    <n v="2507.8000000000002"/>
    <n v="4216.07"/>
    <n v="4254.2"/>
    <n v="0"/>
    <n v="0"/>
    <n v="0"/>
    <n v="0"/>
    <n v="0"/>
    <n v="0"/>
    <x v="4"/>
  </r>
  <r>
    <x v="9"/>
    <x v="0"/>
    <x v="0"/>
    <x v="1"/>
    <x v="1"/>
    <x v="0"/>
    <x v="100"/>
    <n v="0"/>
    <n v="0"/>
    <n v="0"/>
    <n v="0"/>
    <n v="0"/>
    <n v="0"/>
    <n v="0"/>
    <n v="0"/>
    <n v="69.44"/>
    <n v="22.91"/>
    <n v="0"/>
    <n v="0"/>
    <x v="0"/>
  </r>
  <r>
    <x v="9"/>
    <x v="0"/>
    <x v="0"/>
    <x v="1"/>
    <x v="1"/>
    <x v="0"/>
    <x v="100"/>
    <n v="0"/>
    <n v="845.82"/>
    <n v="0"/>
    <n v="0"/>
    <n v="834.41"/>
    <n v="9794.82"/>
    <n v="22.91"/>
    <n v="0"/>
    <n v="0"/>
    <n v="0"/>
    <n v="0"/>
    <n v="0"/>
    <x v="1"/>
  </r>
  <r>
    <x v="9"/>
    <x v="0"/>
    <x v="0"/>
    <x v="1"/>
    <x v="1"/>
    <x v="0"/>
    <x v="100"/>
    <n v="419.6"/>
    <n v="0"/>
    <n v="0"/>
    <n v="22.91"/>
    <n v="824.08"/>
    <n v="45.82"/>
    <n v="0"/>
    <n v="22.91"/>
    <n v="0"/>
    <n v="0"/>
    <n v="0"/>
    <n v="0"/>
    <x v="2"/>
  </r>
  <r>
    <x v="9"/>
    <x v="0"/>
    <x v="0"/>
    <x v="1"/>
    <x v="1"/>
    <x v="0"/>
    <x v="100"/>
    <n v="0"/>
    <n v="0"/>
    <n v="0"/>
    <n v="1083.5999999999999"/>
    <n v="0"/>
    <n v="0"/>
    <n v="0"/>
    <n v="0"/>
    <n v="204"/>
    <n v="882"/>
    <n v="0"/>
    <n v="0"/>
    <x v="3"/>
  </r>
  <r>
    <x v="9"/>
    <x v="0"/>
    <x v="0"/>
    <x v="1"/>
    <x v="1"/>
    <x v="0"/>
    <x v="101"/>
    <n v="137.55000000000001"/>
    <n v="0"/>
    <n v="256.5"/>
    <n v="0"/>
    <n v="382.74"/>
    <n v="70"/>
    <n v="70.900000000000006"/>
    <n v="2037.84"/>
    <n v="591.29"/>
    <n v="805.74"/>
    <n v="11834.86"/>
    <n v="0"/>
    <x v="0"/>
  </r>
  <r>
    <x v="9"/>
    <x v="0"/>
    <x v="0"/>
    <x v="1"/>
    <x v="1"/>
    <x v="0"/>
    <x v="101"/>
    <n v="0"/>
    <n v="235.48"/>
    <n v="19.899999999999999"/>
    <n v="1100"/>
    <n v="3731.2"/>
    <n v="8714.7999999999993"/>
    <n v="599.98"/>
    <n v="564.77"/>
    <n v="71.930000000000007"/>
    <n v="85.38"/>
    <n v="0"/>
    <n v="11286"/>
    <x v="1"/>
  </r>
  <r>
    <x v="9"/>
    <x v="0"/>
    <x v="0"/>
    <x v="1"/>
    <x v="1"/>
    <x v="0"/>
    <x v="101"/>
    <n v="0"/>
    <n v="460.81"/>
    <n v="672"/>
    <n v="0"/>
    <n v="0"/>
    <n v="47.47"/>
    <n v="0"/>
    <n v="170"/>
    <n v="1403.52"/>
    <n v="235.2"/>
    <n v="1017.76"/>
    <n v="0"/>
    <x v="2"/>
  </r>
  <r>
    <x v="9"/>
    <x v="0"/>
    <x v="0"/>
    <x v="1"/>
    <x v="1"/>
    <x v="0"/>
    <x v="101"/>
    <n v="2966.22"/>
    <n v="0"/>
    <n v="80.8"/>
    <n v="528.94000000000005"/>
    <n v="1686.66"/>
    <n v="0"/>
    <n v="0"/>
    <n v="403.34"/>
    <n v="255.6"/>
    <n v="63.7"/>
    <n v="1045.42"/>
    <n v="0"/>
    <x v="3"/>
  </r>
  <r>
    <x v="9"/>
    <x v="0"/>
    <x v="0"/>
    <x v="1"/>
    <x v="1"/>
    <x v="0"/>
    <x v="101"/>
    <n v="4820.8999999999996"/>
    <n v="1660.43"/>
    <n v="1796"/>
    <n v="1484.92"/>
    <n v="544.52"/>
    <n v="438.4"/>
    <n v="0"/>
    <n v="0"/>
    <n v="0"/>
    <n v="0"/>
    <n v="0"/>
    <n v="0"/>
    <x v="4"/>
  </r>
  <r>
    <x v="9"/>
    <x v="0"/>
    <x v="0"/>
    <x v="1"/>
    <x v="1"/>
    <x v="0"/>
    <x v="102"/>
    <n v="1282.58"/>
    <n v="181.33"/>
    <n v="430.12"/>
    <n v="0"/>
    <n v="0"/>
    <n v="51.91"/>
    <n v="0"/>
    <n v="17814.43"/>
    <n v="1816.14"/>
    <n v="318.14"/>
    <n v="2538.29"/>
    <n v="74.63"/>
    <x v="0"/>
  </r>
  <r>
    <x v="9"/>
    <x v="0"/>
    <x v="0"/>
    <x v="1"/>
    <x v="1"/>
    <x v="0"/>
    <x v="102"/>
    <n v="0"/>
    <n v="2678.65"/>
    <n v="8270.69"/>
    <n v="41.85"/>
    <n v="109.73"/>
    <n v="0"/>
    <n v="4546.43"/>
    <n v="65"/>
    <n v="10685.34"/>
    <n v="-163.9"/>
    <n v="2701.78"/>
    <n v="83174.36"/>
    <x v="1"/>
  </r>
  <r>
    <x v="9"/>
    <x v="0"/>
    <x v="0"/>
    <x v="1"/>
    <x v="1"/>
    <x v="0"/>
    <x v="102"/>
    <n v="0"/>
    <n v="329.82"/>
    <n v="772.97"/>
    <n v="1426.3"/>
    <n v="377.45"/>
    <n v="48"/>
    <n v="661.85"/>
    <n v="18279.080000000002"/>
    <n v="3003.62"/>
    <n v="17.28"/>
    <n v="758.98"/>
    <n v="66.89"/>
    <x v="2"/>
  </r>
  <r>
    <x v="9"/>
    <x v="0"/>
    <x v="0"/>
    <x v="1"/>
    <x v="1"/>
    <x v="0"/>
    <x v="102"/>
    <n v="828.64"/>
    <n v="188.95"/>
    <n v="1419.44"/>
    <n v="1088.8800000000001"/>
    <n v="8735.18"/>
    <n v="1596.82"/>
    <n v="0"/>
    <n v="793.54"/>
    <n v="1265.58"/>
    <n v="1484.57"/>
    <n v="1568.7"/>
    <n v="0.01"/>
    <x v="3"/>
  </r>
  <r>
    <x v="9"/>
    <x v="0"/>
    <x v="0"/>
    <x v="1"/>
    <x v="1"/>
    <x v="0"/>
    <x v="102"/>
    <n v="717.2"/>
    <n v="645.29999999999995"/>
    <n v="1569.54"/>
    <n v="0"/>
    <n v="1492.85"/>
    <n v="457.61"/>
    <n v="0"/>
    <n v="0"/>
    <n v="0"/>
    <n v="0"/>
    <n v="0"/>
    <n v="0"/>
    <x v="4"/>
  </r>
  <r>
    <x v="9"/>
    <x v="0"/>
    <x v="0"/>
    <x v="1"/>
    <x v="1"/>
    <x v="0"/>
    <x v="103"/>
    <n v="0"/>
    <n v="0"/>
    <n v="0"/>
    <n v="27.5"/>
    <n v="0"/>
    <n v="0"/>
    <n v="0"/>
    <n v="0"/>
    <n v="0"/>
    <n v="0"/>
    <n v="0"/>
    <n v="0"/>
    <x v="0"/>
  </r>
  <r>
    <x v="9"/>
    <x v="0"/>
    <x v="0"/>
    <x v="1"/>
    <x v="1"/>
    <x v="0"/>
    <x v="104"/>
    <n v="14756.07"/>
    <n v="16880.169999999998"/>
    <n v="18431.169999999998"/>
    <n v="6309.18"/>
    <n v="5610.94"/>
    <n v="27049.69"/>
    <n v="23114.44"/>
    <n v="20980.89"/>
    <n v="20888.22"/>
    <n v="3233.63"/>
    <n v="42634.17"/>
    <n v="19343.37"/>
    <x v="0"/>
  </r>
  <r>
    <x v="9"/>
    <x v="0"/>
    <x v="0"/>
    <x v="1"/>
    <x v="1"/>
    <x v="0"/>
    <x v="104"/>
    <n v="1623.79"/>
    <n v="12114.48"/>
    <n v="3997.3"/>
    <n v="54675.519999999997"/>
    <n v="10630.55"/>
    <n v="1550.58"/>
    <n v="8231.44"/>
    <n v="314.47000000000003"/>
    <n v="10961.07"/>
    <n v="33427.870000000003"/>
    <n v="694.7"/>
    <n v="6031.82"/>
    <x v="1"/>
  </r>
  <r>
    <x v="9"/>
    <x v="0"/>
    <x v="0"/>
    <x v="1"/>
    <x v="1"/>
    <x v="0"/>
    <x v="104"/>
    <n v="3952.66"/>
    <n v="6221.35"/>
    <n v="12929.84"/>
    <n v="9768.41"/>
    <n v="2781.06"/>
    <n v="3697.94"/>
    <n v="8396.19"/>
    <n v="2385.4"/>
    <n v="21998.76"/>
    <n v="13209.24"/>
    <n v="5903.7"/>
    <n v="4154.8500000000004"/>
    <x v="2"/>
  </r>
  <r>
    <x v="9"/>
    <x v="0"/>
    <x v="0"/>
    <x v="1"/>
    <x v="1"/>
    <x v="0"/>
    <x v="104"/>
    <n v="2587.65"/>
    <n v="3375.4"/>
    <n v="19846"/>
    <n v="8220.6"/>
    <n v="10842.86"/>
    <n v="6718.47"/>
    <n v="5465.34"/>
    <n v="6155.42"/>
    <n v="5919.95"/>
    <n v="10832.9"/>
    <n v="15800.21"/>
    <n v="199.91"/>
    <x v="3"/>
  </r>
  <r>
    <x v="9"/>
    <x v="0"/>
    <x v="0"/>
    <x v="1"/>
    <x v="1"/>
    <x v="0"/>
    <x v="104"/>
    <n v="9378.58"/>
    <n v="611.22"/>
    <n v="988.58"/>
    <n v="9836.7999999999993"/>
    <n v="2808.34"/>
    <n v="726.94"/>
    <n v="0"/>
    <n v="0"/>
    <n v="0"/>
    <n v="0"/>
    <n v="0"/>
    <n v="0"/>
    <x v="4"/>
  </r>
  <r>
    <x v="9"/>
    <x v="0"/>
    <x v="0"/>
    <x v="1"/>
    <x v="1"/>
    <x v="0"/>
    <x v="105"/>
    <n v="0"/>
    <n v="0"/>
    <n v="0"/>
    <n v="50"/>
    <n v="0"/>
    <n v="0"/>
    <n v="0"/>
    <n v="0"/>
    <n v="92.5"/>
    <n v="0"/>
    <n v="72.819999999999993"/>
    <n v="0"/>
    <x v="0"/>
  </r>
  <r>
    <x v="9"/>
    <x v="0"/>
    <x v="0"/>
    <x v="1"/>
    <x v="1"/>
    <x v="0"/>
    <x v="105"/>
    <n v="0"/>
    <n v="0"/>
    <n v="23.82"/>
    <n v="0"/>
    <n v="0"/>
    <n v="0"/>
    <n v="28.9"/>
    <n v="0"/>
    <n v="0"/>
    <n v="0"/>
    <n v="0"/>
    <n v="0"/>
    <x v="1"/>
  </r>
  <r>
    <x v="9"/>
    <x v="0"/>
    <x v="0"/>
    <x v="1"/>
    <x v="1"/>
    <x v="0"/>
    <x v="105"/>
    <n v="0"/>
    <n v="94.99"/>
    <n v="0"/>
    <n v="0"/>
    <n v="0"/>
    <n v="0"/>
    <n v="0"/>
    <n v="0"/>
    <n v="0"/>
    <n v="0"/>
    <n v="119.1"/>
    <n v="0"/>
    <x v="2"/>
  </r>
  <r>
    <x v="9"/>
    <x v="0"/>
    <x v="0"/>
    <x v="1"/>
    <x v="1"/>
    <x v="0"/>
    <x v="105"/>
    <n v="0"/>
    <n v="0"/>
    <n v="1258.8"/>
    <n v="629.4"/>
    <n v="0"/>
    <n v="0"/>
    <n v="0"/>
    <n v="0"/>
    <n v="0"/>
    <n v="104.9"/>
    <n v="281.8"/>
    <n v="314.7"/>
    <x v="3"/>
  </r>
  <r>
    <x v="9"/>
    <x v="0"/>
    <x v="0"/>
    <x v="1"/>
    <x v="1"/>
    <x v="0"/>
    <x v="105"/>
    <n v="104.9"/>
    <n v="0"/>
    <n v="0"/>
    <n v="0"/>
    <n v="71.459999999999994"/>
    <n v="0"/>
    <n v="0"/>
    <n v="0"/>
    <n v="0"/>
    <n v="0"/>
    <n v="0"/>
    <n v="0"/>
    <x v="4"/>
  </r>
  <r>
    <x v="9"/>
    <x v="0"/>
    <x v="0"/>
    <x v="1"/>
    <x v="1"/>
    <x v="0"/>
    <x v="107"/>
    <n v="0"/>
    <n v="0"/>
    <n v="0"/>
    <n v="0"/>
    <n v="0"/>
    <n v="0"/>
    <n v="0"/>
    <n v="0"/>
    <n v="0"/>
    <n v="1200"/>
    <n v="0"/>
    <n v="0"/>
    <x v="0"/>
  </r>
  <r>
    <x v="10"/>
    <x v="1"/>
    <x v="1"/>
    <x v="0"/>
    <x v="0"/>
    <x v="0"/>
    <x v="108"/>
    <n v="0"/>
    <n v="0"/>
    <n v="0"/>
    <n v="3.04"/>
    <n v="0"/>
    <n v="-3.04"/>
    <n v="0"/>
    <n v="3.04"/>
    <n v="0"/>
    <n v="0"/>
    <n v="0"/>
    <n v="0"/>
    <x v="0"/>
  </r>
  <r>
    <x v="10"/>
    <x v="1"/>
    <x v="1"/>
    <x v="0"/>
    <x v="0"/>
    <x v="0"/>
    <x v="109"/>
    <n v="0"/>
    <n v="0"/>
    <n v="0"/>
    <n v="0"/>
    <n v="0"/>
    <n v="0"/>
    <n v="0"/>
    <n v="0"/>
    <n v="0"/>
    <n v="0"/>
    <n v="0"/>
    <n v="0"/>
    <x v="2"/>
  </r>
  <r>
    <x v="10"/>
    <x v="1"/>
    <x v="1"/>
    <x v="0"/>
    <x v="0"/>
    <x v="0"/>
    <x v="109"/>
    <n v="0"/>
    <n v="0"/>
    <n v="0"/>
    <n v="0"/>
    <n v="0"/>
    <n v="0"/>
    <n v="0"/>
    <n v="0"/>
    <n v="0"/>
    <n v="0"/>
    <n v="0"/>
    <n v="0"/>
    <x v="4"/>
  </r>
  <r>
    <x v="11"/>
    <x v="1"/>
    <x v="1"/>
    <x v="0"/>
    <x v="0"/>
    <x v="0"/>
    <x v="110"/>
    <n v="-6752.77"/>
    <n v="-7352.33"/>
    <n v="-7352.33"/>
    <n v="-3676.17"/>
    <n v="-3676.17"/>
    <n v="-3676.17"/>
    <n v="0"/>
    <n v="0"/>
    <n v="0"/>
    <n v="0"/>
    <n v="0"/>
    <n v="0"/>
    <x v="1"/>
  </r>
  <r>
    <x v="11"/>
    <x v="1"/>
    <x v="1"/>
    <x v="0"/>
    <x v="0"/>
    <x v="0"/>
    <x v="111"/>
    <n v="0"/>
    <n v="0"/>
    <n v="140"/>
    <n v="0"/>
    <n v="0"/>
    <n v="0"/>
    <n v="0"/>
    <n v="0"/>
    <n v="0"/>
    <n v="0"/>
    <n v="0"/>
    <n v="0"/>
    <x v="0"/>
  </r>
  <r>
    <x v="11"/>
    <x v="1"/>
    <x v="1"/>
    <x v="0"/>
    <x v="0"/>
    <x v="0"/>
    <x v="111"/>
    <n v="0"/>
    <n v="0"/>
    <n v="0"/>
    <n v="0"/>
    <n v="0"/>
    <n v="1276"/>
    <n v="162"/>
    <n v="0"/>
    <n v="0"/>
    <n v="0"/>
    <n v="0"/>
    <n v="0"/>
    <x v="2"/>
  </r>
  <r>
    <x v="11"/>
    <x v="1"/>
    <x v="1"/>
    <x v="0"/>
    <x v="0"/>
    <x v="0"/>
    <x v="112"/>
    <n v="0"/>
    <n v="0"/>
    <n v="0"/>
    <n v="0"/>
    <n v="0"/>
    <n v="192"/>
    <n v="0"/>
    <n v="0"/>
    <n v="0"/>
    <n v="0"/>
    <n v="0"/>
    <n v="0"/>
    <x v="2"/>
  </r>
  <r>
    <x v="11"/>
    <x v="1"/>
    <x v="1"/>
    <x v="0"/>
    <x v="0"/>
    <x v="0"/>
    <x v="112"/>
    <n v="0"/>
    <n v="0"/>
    <n v="0"/>
    <n v="0"/>
    <n v="0"/>
    <n v="0"/>
    <n v="0"/>
    <n v="308"/>
    <n v="0"/>
    <n v="0"/>
    <n v="0"/>
    <n v="0"/>
    <x v="3"/>
  </r>
  <r>
    <x v="11"/>
    <x v="1"/>
    <x v="1"/>
    <x v="0"/>
    <x v="0"/>
    <x v="0"/>
    <x v="113"/>
    <n v="-271"/>
    <n v="-10502.5"/>
    <n v="-13835"/>
    <n v="-5459.5"/>
    <n v="-11947"/>
    <n v="-6589"/>
    <n v="-7245"/>
    <n v="-10387"/>
    <n v="-13203"/>
    <n v="-4430"/>
    <n v="-6739"/>
    <n v="-9073"/>
    <x v="0"/>
  </r>
  <r>
    <x v="11"/>
    <x v="1"/>
    <x v="1"/>
    <x v="0"/>
    <x v="0"/>
    <x v="0"/>
    <x v="113"/>
    <n v="-1500"/>
    <n v="-9730"/>
    <n v="-9513"/>
    <n v="0"/>
    <n v="-4256"/>
    <n v="-608"/>
    <n v="0"/>
    <n v="0"/>
    <n v="-7767"/>
    <n v="-16841"/>
    <n v="-12793"/>
    <n v="-13529"/>
    <x v="1"/>
  </r>
  <r>
    <x v="11"/>
    <x v="1"/>
    <x v="1"/>
    <x v="0"/>
    <x v="0"/>
    <x v="0"/>
    <x v="113"/>
    <n v="-15540"/>
    <n v="0"/>
    <n v="0"/>
    <n v="-19929"/>
    <n v="-8676"/>
    <n v="-984"/>
    <n v="-12464"/>
    <n v="-5235"/>
    <n v="-7216"/>
    <n v="0"/>
    <n v="-6232"/>
    <n v="-8528"/>
    <x v="2"/>
  </r>
  <r>
    <x v="11"/>
    <x v="1"/>
    <x v="1"/>
    <x v="0"/>
    <x v="0"/>
    <x v="0"/>
    <x v="113"/>
    <n v="-6888"/>
    <n v="-3936"/>
    <n v="-12600"/>
    <n v="-7700"/>
    <n v="-3850"/>
    <n v="0"/>
    <n v="-9800"/>
    <n v="0"/>
    <n v="0"/>
    <n v="0"/>
    <n v="-2800"/>
    <n v="-21700"/>
    <x v="3"/>
  </r>
  <r>
    <x v="11"/>
    <x v="1"/>
    <x v="1"/>
    <x v="0"/>
    <x v="0"/>
    <x v="0"/>
    <x v="113"/>
    <n v="-4200"/>
    <n v="0"/>
    <n v="-18550"/>
    <n v="-17850"/>
    <n v="0"/>
    <n v="-5950"/>
    <n v="0"/>
    <n v="0"/>
    <n v="0"/>
    <n v="0"/>
    <n v="0"/>
    <n v="0"/>
    <x v="4"/>
  </r>
  <r>
    <x v="11"/>
    <x v="1"/>
    <x v="1"/>
    <x v="0"/>
    <x v="0"/>
    <x v="0"/>
    <x v="114"/>
    <n v="0"/>
    <n v="0"/>
    <n v="0"/>
    <n v="-31118"/>
    <n v="-15672"/>
    <n v="-7878"/>
    <n v="-19849"/>
    <n v="-6104"/>
    <n v="-5031"/>
    <n v="-4577"/>
    <n v="-6148"/>
    <n v="-13220"/>
    <x v="2"/>
  </r>
  <r>
    <x v="11"/>
    <x v="1"/>
    <x v="1"/>
    <x v="0"/>
    <x v="0"/>
    <x v="0"/>
    <x v="114"/>
    <n v="-7381"/>
    <n v="-9765"/>
    <n v="-12830"/>
    <n v="-7497"/>
    <n v="-8801"/>
    <n v="0"/>
    <n v="-14561"/>
    <n v="0"/>
    <n v="0"/>
    <n v="-10609"/>
    <n v="-20133"/>
    <n v="-17894"/>
    <x v="3"/>
  </r>
  <r>
    <x v="11"/>
    <x v="1"/>
    <x v="1"/>
    <x v="0"/>
    <x v="0"/>
    <x v="0"/>
    <x v="114"/>
    <n v="-12454"/>
    <n v="0"/>
    <n v="-43432"/>
    <n v="-36620"/>
    <n v="-393"/>
    <n v="-13099"/>
    <n v="0"/>
    <n v="0"/>
    <n v="0"/>
    <n v="0"/>
    <n v="0"/>
    <n v="0"/>
    <x v="4"/>
  </r>
  <r>
    <x v="11"/>
    <x v="1"/>
    <x v="1"/>
    <x v="1"/>
    <x v="1"/>
    <x v="0"/>
    <x v="110"/>
    <n v="-1528.94"/>
    <n v="-1667.79"/>
    <n v="-1669.81"/>
    <n v="-840.87"/>
    <n v="-842.59"/>
    <n v="-831.24"/>
    <n v="0"/>
    <n v="0"/>
    <n v="0"/>
    <n v="0"/>
    <n v="0"/>
    <n v="0"/>
    <x v="1"/>
  </r>
  <r>
    <x v="11"/>
    <x v="1"/>
    <x v="1"/>
    <x v="1"/>
    <x v="1"/>
    <x v="0"/>
    <x v="111"/>
    <n v="0"/>
    <n v="0"/>
    <n v="0"/>
    <n v="0"/>
    <n v="0"/>
    <n v="0"/>
    <n v="0"/>
    <n v="0"/>
    <n v="242"/>
    <n v="0"/>
    <n v="0"/>
    <n v="0"/>
    <x v="0"/>
  </r>
  <r>
    <x v="11"/>
    <x v="1"/>
    <x v="1"/>
    <x v="1"/>
    <x v="1"/>
    <x v="0"/>
    <x v="111"/>
    <n v="0"/>
    <n v="0"/>
    <n v="0"/>
    <n v="1520"/>
    <n v="0"/>
    <n v="0"/>
    <n v="1520"/>
    <n v="0"/>
    <n v="0"/>
    <n v="0"/>
    <n v="0"/>
    <n v="0"/>
    <x v="1"/>
  </r>
  <r>
    <x v="11"/>
    <x v="1"/>
    <x v="1"/>
    <x v="1"/>
    <x v="1"/>
    <x v="0"/>
    <x v="112"/>
    <n v="0"/>
    <n v="0"/>
    <n v="0"/>
    <n v="0"/>
    <n v="75"/>
    <n v="0"/>
    <n v="0"/>
    <n v="0"/>
    <n v="0"/>
    <n v="0"/>
    <n v="0"/>
    <n v="0"/>
    <x v="0"/>
  </r>
  <r>
    <x v="11"/>
    <x v="1"/>
    <x v="1"/>
    <x v="1"/>
    <x v="1"/>
    <x v="0"/>
    <x v="112"/>
    <n v="0"/>
    <n v="0"/>
    <n v="0"/>
    <n v="939"/>
    <n v="0"/>
    <n v="0"/>
    <n v="939"/>
    <n v="0"/>
    <n v="0"/>
    <n v="0"/>
    <n v="0"/>
    <n v="1701"/>
    <x v="1"/>
  </r>
  <r>
    <x v="11"/>
    <x v="1"/>
    <x v="1"/>
    <x v="1"/>
    <x v="1"/>
    <x v="0"/>
    <x v="112"/>
    <n v="0"/>
    <n v="0"/>
    <n v="0"/>
    <n v="0"/>
    <n v="0"/>
    <n v="3568"/>
    <n v="0"/>
    <n v="0"/>
    <n v="0"/>
    <n v="0"/>
    <n v="0"/>
    <n v="0"/>
    <x v="2"/>
  </r>
  <r>
    <x v="11"/>
    <x v="1"/>
    <x v="1"/>
    <x v="1"/>
    <x v="1"/>
    <x v="0"/>
    <x v="112"/>
    <n v="0"/>
    <n v="0"/>
    <n v="0"/>
    <n v="81"/>
    <n v="0"/>
    <n v="0"/>
    <n v="0"/>
    <n v="0"/>
    <n v="0"/>
    <n v="0"/>
    <n v="0"/>
    <n v="0"/>
    <x v="3"/>
  </r>
  <r>
    <x v="11"/>
    <x v="1"/>
    <x v="1"/>
    <x v="1"/>
    <x v="1"/>
    <x v="0"/>
    <x v="112"/>
    <n v="91"/>
    <n v="0"/>
    <n v="0"/>
    <n v="0"/>
    <n v="0"/>
    <n v="0"/>
    <n v="0"/>
    <n v="0"/>
    <n v="0"/>
    <n v="0"/>
    <n v="0"/>
    <n v="0"/>
    <x v="4"/>
  </r>
  <r>
    <x v="11"/>
    <x v="1"/>
    <x v="1"/>
    <x v="1"/>
    <x v="1"/>
    <x v="0"/>
    <x v="113"/>
    <n v="0"/>
    <n v="0"/>
    <n v="-304"/>
    <n v="-608"/>
    <n v="-242"/>
    <n v="0"/>
    <n v="-2432"/>
    <n v="0"/>
    <n v="0"/>
    <n v="0"/>
    <n v="0"/>
    <n v="0"/>
    <x v="0"/>
  </r>
  <r>
    <x v="11"/>
    <x v="1"/>
    <x v="1"/>
    <x v="1"/>
    <x v="1"/>
    <x v="0"/>
    <x v="113"/>
    <n v="0"/>
    <n v="0"/>
    <n v="-7296"/>
    <n v="-1520"/>
    <n v="0"/>
    <n v="-1216"/>
    <n v="0"/>
    <n v="0"/>
    <n v="-984"/>
    <n v="-1312"/>
    <n v="-984"/>
    <n v="0"/>
    <x v="1"/>
  </r>
  <r>
    <x v="11"/>
    <x v="1"/>
    <x v="1"/>
    <x v="1"/>
    <x v="1"/>
    <x v="0"/>
    <x v="113"/>
    <n v="0"/>
    <n v="0"/>
    <n v="-1968"/>
    <n v="-1312"/>
    <n v="-656"/>
    <n v="0"/>
    <n v="0"/>
    <n v="-3643"/>
    <n v="-1347"/>
    <n v="0"/>
    <n v="0"/>
    <n v="0"/>
    <x v="2"/>
  </r>
  <r>
    <x v="11"/>
    <x v="1"/>
    <x v="1"/>
    <x v="1"/>
    <x v="1"/>
    <x v="0"/>
    <x v="113"/>
    <n v="-4264"/>
    <n v="-4264"/>
    <n v="-1050"/>
    <n v="-678"/>
    <n v="-2100"/>
    <n v="-1400"/>
    <n v="-1750"/>
    <n v="0"/>
    <n v="-2100"/>
    <n v="0"/>
    <n v="-1050"/>
    <n v="-1750"/>
    <x v="3"/>
  </r>
  <r>
    <x v="11"/>
    <x v="1"/>
    <x v="1"/>
    <x v="1"/>
    <x v="1"/>
    <x v="0"/>
    <x v="113"/>
    <n v="-700"/>
    <n v="0"/>
    <n v="-1400"/>
    <n v="-2450"/>
    <n v="0"/>
    <n v="-1400"/>
    <n v="0"/>
    <n v="0"/>
    <n v="0"/>
    <n v="0"/>
    <n v="0"/>
    <n v="0"/>
    <x v="4"/>
  </r>
  <r>
    <x v="11"/>
    <x v="1"/>
    <x v="1"/>
    <x v="1"/>
    <x v="1"/>
    <x v="0"/>
    <x v="114"/>
    <n v="0"/>
    <n v="-3082"/>
    <n v="-1100"/>
    <n v="-3772"/>
    <n v="0"/>
    <n v="0"/>
    <n v="-4350"/>
    <n v="0"/>
    <n v="-75"/>
    <n v="-338"/>
    <n v="0"/>
    <n v="0"/>
    <x v="0"/>
  </r>
  <r>
    <x v="11"/>
    <x v="1"/>
    <x v="1"/>
    <x v="1"/>
    <x v="1"/>
    <x v="0"/>
    <x v="114"/>
    <n v="0"/>
    <n v="-204"/>
    <n v="-16194"/>
    <n v="-939"/>
    <n v="0"/>
    <n v="0"/>
    <n v="0"/>
    <n v="-3035"/>
    <n v="-1628"/>
    <n v="-3838"/>
    <n v="-2964"/>
    <n v="-1637"/>
    <x v="1"/>
  </r>
  <r>
    <x v="11"/>
    <x v="1"/>
    <x v="1"/>
    <x v="1"/>
    <x v="1"/>
    <x v="0"/>
    <x v="114"/>
    <n v="0"/>
    <n v="0"/>
    <n v="-3480"/>
    <n v="-6585"/>
    <n v="-3629"/>
    <n v="0"/>
    <n v="0"/>
    <n v="-10316"/>
    <n v="-2178"/>
    <n v="0"/>
    <n v="-157"/>
    <n v="0"/>
    <x v="2"/>
  </r>
  <r>
    <x v="11"/>
    <x v="1"/>
    <x v="1"/>
    <x v="1"/>
    <x v="1"/>
    <x v="0"/>
    <x v="114"/>
    <n v="-3887"/>
    <n v="-5953"/>
    <n v="-2847"/>
    <n v="-4765"/>
    <n v="-2122"/>
    <n v="-2651"/>
    <n v="-3749"/>
    <n v="0"/>
    <n v="-4204"/>
    <n v="0"/>
    <n v="-2799"/>
    <n v="-6764"/>
    <x v="3"/>
  </r>
  <r>
    <x v="11"/>
    <x v="1"/>
    <x v="1"/>
    <x v="1"/>
    <x v="1"/>
    <x v="0"/>
    <x v="114"/>
    <n v="-2964"/>
    <n v="0"/>
    <n v="-4454"/>
    <n v="-7424"/>
    <n v="-256"/>
    <n v="-2362"/>
    <n v="0"/>
    <n v="0"/>
    <n v="0"/>
    <n v="0"/>
    <n v="0"/>
    <n v="0"/>
    <x v="4"/>
  </r>
  <r>
    <x v="12"/>
    <x v="0"/>
    <x v="5"/>
    <x v="0"/>
    <x v="0"/>
    <x v="0"/>
    <x v="115"/>
    <n v="0"/>
    <n v="0"/>
    <n v="0"/>
    <n v="0"/>
    <n v="0"/>
    <n v="0"/>
    <n v="0"/>
    <n v="0"/>
    <n v="0"/>
    <n v="0"/>
    <n v="0"/>
    <n v="0"/>
    <x v="3"/>
  </r>
  <r>
    <x v="13"/>
    <x v="0"/>
    <x v="5"/>
    <x v="0"/>
    <x v="0"/>
    <x v="0"/>
    <x v="116"/>
    <n v="278504.28000000003"/>
    <n v="46005.2"/>
    <n v="0"/>
    <n v="0"/>
    <n v="0"/>
    <n v="0"/>
    <n v="0"/>
    <n v="0"/>
    <n v="0"/>
    <n v="0"/>
    <n v="0"/>
    <n v="0"/>
    <x v="0"/>
  </r>
  <r>
    <x v="13"/>
    <x v="0"/>
    <x v="5"/>
    <x v="0"/>
    <x v="0"/>
    <x v="0"/>
    <x v="116"/>
    <n v="0"/>
    <n v="0"/>
    <n v="0"/>
    <n v="0"/>
    <n v="0"/>
    <n v="120670.59"/>
    <n v="790076.78"/>
    <n v="0"/>
    <n v="0"/>
    <n v="0"/>
    <n v="0"/>
    <n v="0"/>
    <x v="1"/>
  </r>
  <r>
    <x v="13"/>
    <x v="0"/>
    <x v="5"/>
    <x v="0"/>
    <x v="0"/>
    <x v="0"/>
    <x v="116"/>
    <n v="0"/>
    <n v="0"/>
    <n v="90394.12"/>
    <n v="0"/>
    <n v="416369.54"/>
    <n v="0"/>
    <n v="500077.81"/>
    <n v="0"/>
    <n v="0"/>
    <n v="46000"/>
    <n v="2089118.97"/>
    <n v="798067.31"/>
    <x v="2"/>
  </r>
  <r>
    <x v="13"/>
    <x v="0"/>
    <x v="5"/>
    <x v="0"/>
    <x v="0"/>
    <x v="0"/>
    <x v="116"/>
    <n v="0"/>
    <n v="0"/>
    <n v="0"/>
    <n v="0"/>
    <n v="0"/>
    <n v="0"/>
    <n v="0"/>
    <n v="0"/>
    <n v="0"/>
    <n v="0"/>
    <n v="87626.99"/>
    <n v="39992.75"/>
    <x v="3"/>
  </r>
  <r>
    <x v="13"/>
    <x v="0"/>
    <x v="5"/>
    <x v="1"/>
    <x v="1"/>
    <x v="0"/>
    <x v="116"/>
    <n v="0"/>
    <n v="0"/>
    <n v="302537.62"/>
    <n v="0"/>
    <n v="0"/>
    <n v="0"/>
    <n v="49689.05"/>
    <n v="0"/>
    <n v="34832.18"/>
    <n v="0"/>
    <n v="0"/>
    <n v="0"/>
    <x v="0"/>
  </r>
  <r>
    <x v="13"/>
    <x v="0"/>
    <x v="5"/>
    <x v="1"/>
    <x v="1"/>
    <x v="0"/>
    <x v="116"/>
    <n v="0"/>
    <n v="0"/>
    <n v="0"/>
    <n v="0"/>
    <n v="0"/>
    <n v="0"/>
    <n v="0"/>
    <n v="0"/>
    <n v="42242.34"/>
    <n v="0"/>
    <n v="186115.3"/>
    <n v="437375"/>
    <x v="1"/>
  </r>
  <r>
    <x v="13"/>
    <x v="0"/>
    <x v="5"/>
    <x v="1"/>
    <x v="1"/>
    <x v="0"/>
    <x v="116"/>
    <n v="0"/>
    <n v="21600"/>
    <n v="0"/>
    <n v="0"/>
    <n v="0"/>
    <n v="0"/>
    <n v="0"/>
    <n v="0"/>
    <n v="1010"/>
    <n v="0"/>
    <n v="29949"/>
    <n v="525171.93000000005"/>
    <x v="2"/>
  </r>
  <r>
    <x v="13"/>
    <x v="0"/>
    <x v="5"/>
    <x v="1"/>
    <x v="1"/>
    <x v="0"/>
    <x v="116"/>
    <n v="0"/>
    <n v="0"/>
    <n v="0"/>
    <n v="0"/>
    <n v="0"/>
    <n v="0"/>
    <n v="131802"/>
    <n v="0"/>
    <n v="0"/>
    <n v="0"/>
    <n v="0"/>
    <n v="217792.26"/>
    <x v="3"/>
  </r>
  <r>
    <x v="13"/>
    <x v="0"/>
    <x v="5"/>
    <x v="1"/>
    <x v="1"/>
    <x v="0"/>
    <x v="116"/>
    <n v="60602.73"/>
    <n v="0"/>
    <n v="0"/>
    <n v="0"/>
    <n v="0"/>
    <n v="248793.57"/>
    <n v="0"/>
    <n v="0"/>
    <n v="0"/>
    <n v="0"/>
    <n v="0"/>
    <n v="0"/>
    <x v="4"/>
  </r>
  <r>
    <x v="14"/>
    <x v="0"/>
    <x v="6"/>
    <x v="0"/>
    <x v="0"/>
    <x v="0"/>
    <x v="117"/>
    <n v="0"/>
    <n v="0"/>
    <n v="0"/>
    <n v="0"/>
    <n v="0"/>
    <n v="0"/>
    <n v="0"/>
    <n v="0"/>
    <n v="0"/>
    <n v="0"/>
    <n v="0"/>
    <n v="3684065.5"/>
    <x v="0"/>
  </r>
  <r>
    <x v="14"/>
    <x v="0"/>
    <x v="6"/>
    <x v="0"/>
    <x v="0"/>
    <x v="0"/>
    <x v="117"/>
    <n v="0"/>
    <n v="0"/>
    <n v="600435.52"/>
    <n v="0"/>
    <n v="0"/>
    <n v="0"/>
    <n v="1020000"/>
    <n v="0"/>
    <n v="0"/>
    <n v="0"/>
    <n v="0"/>
    <n v="0"/>
    <x v="1"/>
  </r>
  <r>
    <x v="14"/>
    <x v="0"/>
    <x v="6"/>
    <x v="0"/>
    <x v="0"/>
    <x v="0"/>
    <x v="117"/>
    <n v="0"/>
    <n v="0"/>
    <n v="0"/>
    <n v="0"/>
    <n v="0"/>
    <n v="0"/>
    <n v="0"/>
    <n v="1261092.68"/>
    <n v="0"/>
    <n v="4165322.24"/>
    <n v="0"/>
    <n v="0"/>
    <x v="2"/>
  </r>
  <r>
    <x v="14"/>
    <x v="0"/>
    <x v="6"/>
    <x v="0"/>
    <x v="0"/>
    <x v="0"/>
    <x v="117"/>
    <n v="0"/>
    <n v="0"/>
    <n v="0"/>
    <n v="680000"/>
    <n v="0"/>
    <n v="1215452.06"/>
    <n v="235472.3"/>
    <n v="0"/>
    <n v="155417.22"/>
    <n v="0"/>
    <n v="0"/>
    <n v="0"/>
    <x v="3"/>
  </r>
  <r>
    <x v="14"/>
    <x v="0"/>
    <x v="6"/>
    <x v="0"/>
    <x v="0"/>
    <x v="0"/>
    <x v="117"/>
    <n v="340000"/>
    <n v="680000"/>
    <n v="0"/>
    <n v="0"/>
    <n v="0"/>
    <n v="0"/>
    <n v="0"/>
    <n v="0"/>
    <n v="0"/>
    <n v="0"/>
    <n v="0"/>
    <n v="0"/>
    <x v="4"/>
  </r>
  <r>
    <x v="14"/>
    <x v="0"/>
    <x v="6"/>
    <x v="0"/>
    <x v="0"/>
    <x v="0"/>
    <x v="118"/>
    <n v="0"/>
    <n v="0"/>
    <n v="0"/>
    <n v="0"/>
    <n v="0"/>
    <n v="0"/>
    <n v="0"/>
    <n v="0"/>
    <n v="0"/>
    <n v="0"/>
    <n v="0"/>
    <n v="359110.09"/>
    <x v="0"/>
  </r>
  <r>
    <x v="14"/>
    <x v="0"/>
    <x v="6"/>
    <x v="0"/>
    <x v="0"/>
    <x v="0"/>
    <x v="118"/>
    <n v="0"/>
    <n v="0"/>
    <n v="70238.91"/>
    <n v="0"/>
    <n v="0"/>
    <n v="0"/>
    <n v="115645.02"/>
    <n v="0"/>
    <n v="0"/>
    <n v="0"/>
    <n v="0"/>
    <n v="0"/>
    <x v="1"/>
  </r>
  <r>
    <x v="14"/>
    <x v="0"/>
    <x v="6"/>
    <x v="0"/>
    <x v="0"/>
    <x v="0"/>
    <x v="118"/>
    <n v="225601.86"/>
    <n v="0"/>
    <n v="45560.73"/>
    <n v="71986.63"/>
    <n v="0"/>
    <n v="0"/>
    <n v="0"/>
    <n v="269143.14"/>
    <n v="14341.29"/>
    <n v="4802.78"/>
    <n v="0"/>
    <n v="0"/>
    <x v="2"/>
  </r>
  <r>
    <x v="14"/>
    <x v="0"/>
    <x v="6"/>
    <x v="0"/>
    <x v="0"/>
    <x v="0"/>
    <x v="118"/>
    <n v="0"/>
    <n v="0"/>
    <n v="0"/>
    <n v="85589.13"/>
    <n v="0"/>
    <n v="103088.12"/>
    <n v="18906.66"/>
    <n v="0"/>
    <n v="14362.32"/>
    <n v="0"/>
    <n v="0"/>
    <n v="0"/>
    <x v="3"/>
  </r>
  <r>
    <x v="14"/>
    <x v="0"/>
    <x v="6"/>
    <x v="0"/>
    <x v="0"/>
    <x v="0"/>
    <x v="118"/>
    <n v="28407.33"/>
    <n v="76225.41"/>
    <n v="0"/>
    <n v="0"/>
    <n v="0"/>
    <n v="0"/>
    <n v="0"/>
    <n v="0"/>
    <n v="0"/>
    <n v="0"/>
    <n v="0"/>
    <n v="0"/>
    <x v="4"/>
  </r>
  <r>
    <x v="14"/>
    <x v="0"/>
    <x v="6"/>
    <x v="0"/>
    <x v="0"/>
    <x v="0"/>
    <x v="119"/>
    <n v="0"/>
    <n v="0"/>
    <n v="0"/>
    <n v="0"/>
    <n v="0"/>
    <n v="0"/>
    <n v="0"/>
    <n v="0"/>
    <n v="0"/>
    <n v="0"/>
    <n v="0"/>
    <n v="1015945.05"/>
    <x v="0"/>
  </r>
  <r>
    <x v="14"/>
    <x v="0"/>
    <x v="6"/>
    <x v="0"/>
    <x v="0"/>
    <x v="0"/>
    <x v="119"/>
    <n v="0"/>
    <n v="0"/>
    <n v="91242.35"/>
    <n v="0"/>
    <n v="0"/>
    <n v="0"/>
    <n v="309997.64"/>
    <n v="0"/>
    <n v="0"/>
    <n v="0"/>
    <n v="0"/>
    <n v="0"/>
    <x v="1"/>
  </r>
  <r>
    <x v="14"/>
    <x v="0"/>
    <x v="6"/>
    <x v="0"/>
    <x v="0"/>
    <x v="0"/>
    <x v="119"/>
    <n v="542830.5"/>
    <n v="0"/>
    <n v="124827.41"/>
    <n v="201861.87"/>
    <n v="0"/>
    <n v="0"/>
    <n v="0"/>
    <n v="716305.71"/>
    <n v="28675.64"/>
    <n v="10103.549999999999"/>
    <n v="0"/>
    <n v="0"/>
    <x v="2"/>
  </r>
  <r>
    <x v="14"/>
    <x v="0"/>
    <x v="6"/>
    <x v="0"/>
    <x v="0"/>
    <x v="0"/>
    <x v="119"/>
    <n v="0"/>
    <n v="0"/>
    <n v="0"/>
    <n v="210294.18"/>
    <n v="0"/>
    <n v="245914.21"/>
    <n v="30509.82"/>
    <n v="0"/>
    <n v="25139.91"/>
    <n v="0"/>
    <n v="0"/>
    <n v="0"/>
    <x v="3"/>
  </r>
  <r>
    <x v="14"/>
    <x v="0"/>
    <x v="6"/>
    <x v="0"/>
    <x v="0"/>
    <x v="0"/>
    <x v="119"/>
    <n v="73609.38"/>
    <n v="226854.02"/>
    <n v="0"/>
    <n v="0"/>
    <n v="0"/>
    <n v="0"/>
    <n v="0"/>
    <n v="0"/>
    <n v="0"/>
    <n v="0"/>
    <n v="0"/>
    <n v="0"/>
    <x v="4"/>
  </r>
  <r>
    <x v="14"/>
    <x v="0"/>
    <x v="6"/>
    <x v="0"/>
    <x v="0"/>
    <x v="0"/>
    <x v="120"/>
    <n v="0"/>
    <n v="0"/>
    <n v="40101.839999999997"/>
    <n v="0"/>
    <n v="0"/>
    <n v="0"/>
    <n v="0"/>
    <n v="0"/>
    <n v="0"/>
    <n v="0"/>
    <n v="0"/>
    <n v="0"/>
    <x v="1"/>
  </r>
  <r>
    <x v="14"/>
    <x v="0"/>
    <x v="6"/>
    <x v="0"/>
    <x v="0"/>
    <x v="0"/>
    <x v="120"/>
    <n v="0"/>
    <n v="0"/>
    <n v="0"/>
    <n v="0"/>
    <n v="0"/>
    <n v="0"/>
    <n v="0"/>
    <n v="31556"/>
    <n v="0"/>
    <n v="314924.76"/>
    <n v="0"/>
    <n v="0"/>
    <x v="2"/>
  </r>
  <r>
    <x v="14"/>
    <x v="0"/>
    <x v="6"/>
    <x v="0"/>
    <x v="0"/>
    <x v="0"/>
    <x v="120"/>
    <n v="0"/>
    <n v="0"/>
    <n v="0"/>
    <n v="0"/>
    <n v="0"/>
    <n v="0"/>
    <n v="0"/>
    <n v="0"/>
    <n v="63643.839999999997"/>
    <n v="0"/>
    <n v="0"/>
    <n v="0"/>
    <x v="3"/>
  </r>
  <r>
    <x v="14"/>
    <x v="0"/>
    <x v="6"/>
    <x v="0"/>
    <x v="0"/>
    <x v="0"/>
    <x v="120"/>
    <n v="0"/>
    <n v="0"/>
    <n v="0"/>
    <n v="0"/>
    <n v="80858.559999999998"/>
    <n v="0"/>
    <n v="0"/>
    <n v="0"/>
    <n v="0"/>
    <n v="0"/>
    <n v="0"/>
    <n v="0"/>
    <x v="4"/>
  </r>
  <r>
    <x v="14"/>
    <x v="0"/>
    <x v="6"/>
    <x v="0"/>
    <x v="0"/>
    <x v="0"/>
    <x v="121"/>
    <n v="0"/>
    <n v="0"/>
    <n v="10722.04"/>
    <n v="0"/>
    <n v="0"/>
    <n v="0"/>
    <n v="0"/>
    <n v="0"/>
    <n v="0"/>
    <n v="0"/>
    <n v="0"/>
    <n v="0"/>
    <x v="1"/>
  </r>
  <r>
    <x v="14"/>
    <x v="0"/>
    <x v="6"/>
    <x v="0"/>
    <x v="0"/>
    <x v="0"/>
    <x v="121"/>
    <n v="0"/>
    <n v="0"/>
    <n v="0"/>
    <n v="0"/>
    <n v="0"/>
    <n v="0"/>
    <n v="0"/>
    <n v="6452.05"/>
    <n v="0"/>
    <n v="90676.95"/>
    <n v="0"/>
    <n v="0"/>
    <x v="2"/>
  </r>
  <r>
    <x v="14"/>
    <x v="0"/>
    <x v="6"/>
    <x v="0"/>
    <x v="0"/>
    <x v="0"/>
    <x v="121"/>
    <n v="0"/>
    <n v="0"/>
    <n v="0"/>
    <n v="0"/>
    <n v="0"/>
    <n v="0"/>
    <n v="0"/>
    <n v="0"/>
    <n v="19995.12"/>
    <n v="0"/>
    <n v="0"/>
    <n v="0"/>
    <x v="3"/>
  </r>
  <r>
    <x v="14"/>
    <x v="0"/>
    <x v="6"/>
    <x v="0"/>
    <x v="0"/>
    <x v="0"/>
    <x v="121"/>
    <n v="0"/>
    <n v="0"/>
    <n v="0"/>
    <n v="0"/>
    <n v="16950.22"/>
    <n v="0"/>
    <n v="0"/>
    <n v="0"/>
    <n v="0"/>
    <n v="0"/>
    <n v="0"/>
    <n v="0"/>
    <x v="4"/>
  </r>
  <r>
    <x v="14"/>
    <x v="0"/>
    <x v="6"/>
    <x v="1"/>
    <x v="1"/>
    <x v="0"/>
    <x v="117"/>
    <n v="0"/>
    <n v="0"/>
    <n v="0"/>
    <n v="0"/>
    <n v="0"/>
    <n v="0"/>
    <n v="0"/>
    <n v="0"/>
    <n v="0"/>
    <n v="0"/>
    <n v="0"/>
    <n v="970232.1"/>
    <x v="0"/>
  </r>
  <r>
    <x v="14"/>
    <x v="0"/>
    <x v="6"/>
    <x v="1"/>
    <x v="1"/>
    <x v="0"/>
    <x v="117"/>
    <n v="0"/>
    <n v="0"/>
    <n v="0"/>
    <n v="340000"/>
    <n v="340000"/>
    <n v="0"/>
    <n v="2019394.7"/>
    <n v="84579.32"/>
    <n v="0"/>
    <n v="0"/>
    <n v="0"/>
    <n v="0"/>
    <x v="1"/>
  </r>
  <r>
    <x v="14"/>
    <x v="0"/>
    <x v="6"/>
    <x v="1"/>
    <x v="1"/>
    <x v="0"/>
    <x v="117"/>
    <n v="0"/>
    <n v="0"/>
    <n v="0"/>
    <n v="0"/>
    <n v="0"/>
    <n v="0"/>
    <n v="0"/>
    <n v="585295.24"/>
    <n v="0"/>
    <n v="1755885.68"/>
    <n v="0"/>
    <n v="0"/>
    <x v="2"/>
  </r>
  <r>
    <x v="14"/>
    <x v="0"/>
    <x v="6"/>
    <x v="1"/>
    <x v="1"/>
    <x v="0"/>
    <x v="117"/>
    <n v="203396.6"/>
    <n v="340000"/>
    <n v="0"/>
    <n v="0"/>
    <n v="0"/>
    <n v="0"/>
    <n v="0"/>
    <n v="0"/>
    <n v="0"/>
    <n v="0"/>
    <n v="0"/>
    <n v="0"/>
    <x v="4"/>
  </r>
  <r>
    <x v="14"/>
    <x v="0"/>
    <x v="6"/>
    <x v="1"/>
    <x v="1"/>
    <x v="0"/>
    <x v="118"/>
    <n v="0"/>
    <n v="0"/>
    <n v="0"/>
    <n v="0"/>
    <n v="0"/>
    <n v="0"/>
    <n v="0"/>
    <n v="0"/>
    <n v="0"/>
    <n v="0"/>
    <n v="0"/>
    <n v="101964.75"/>
    <x v="0"/>
  </r>
  <r>
    <x v="14"/>
    <x v="0"/>
    <x v="6"/>
    <x v="1"/>
    <x v="1"/>
    <x v="0"/>
    <x v="118"/>
    <n v="0"/>
    <n v="0"/>
    <n v="0"/>
    <n v="70088.25"/>
    <n v="42266.22"/>
    <n v="0"/>
    <n v="193736.42"/>
    <n v="12315.29"/>
    <n v="0"/>
    <n v="0"/>
    <n v="0"/>
    <n v="0"/>
    <x v="1"/>
  </r>
  <r>
    <x v="14"/>
    <x v="0"/>
    <x v="6"/>
    <x v="1"/>
    <x v="1"/>
    <x v="0"/>
    <x v="118"/>
    <n v="68319.149999999994"/>
    <n v="0"/>
    <n v="121331.02"/>
    <n v="0"/>
    <n v="0"/>
    <n v="0"/>
    <n v="0"/>
    <n v="58639.02"/>
    <n v="0"/>
    <n v="0"/>
    <n v="0"/>
    <n v="0"/>
    <x v="2"/>
  </r>
  <r>
    <x v="14"/>
    <x v="0"/>
    <x v="6"/>
    <x v="1"/>
    <x v="1"/>
    <x v="0"/>
    <x v="118"/>
    <n v="21950.7"/>
    <n v="47653.48"/>
    <n v="0"/>
    <n v="0"/>
    <n v="0"/>
    <n v="0"/>
    <n v="0"/>
    <n v="0"/>
    <n v="0"/>
    <n v="0"/>
    <n v="0"/>
    <n v="0"/>
    <x v="4"/>
  </r>
  <r>
    <x v="14"/>
    <x v="0"/>
    <x v="6"/>
    <x v="1"/>
    <x v="1"/>
    <x v="0"/>
    <x v="119"/>
    <n v="0"/>
    <n v="0"/>
    <n v="0"/>
    <n v="0"/>
    <n v="0"/>
    <n v="0"/>
    <n v="0"/>
    <n v="0"/>
    <n v="0"/>
    <n v="0"/>
    <n v="0"/>
    <n v="431438.47"/>
    <x v="0"/>
  </r>
  <r>
    <x v="14"/>
    <x v="0"/>
    <x v="6"/>
    <x v="1"/>
    <x v="1"/>
    <x v="0"/>
    <x v="119"/>
    <n v="0"/>
    <n v="0"/>
    <n v="0"/>
    <n v="189170.81"/>
    <n v="130358.72"/>
    <n v="0"/>
    <n v="518172.2"/>
    <n v="19065"/>
    <n v="0"/>
    <n v="0"/>
    <n v="0"/>
    <n v="0"/>
    <x v="1"/>
  </r>
  <r>
    <x v="14"/>
    <x v="0"/>
    <x v="6"/>
    <x v="1"/>
    <x v="1"/>
    <x v="0"/>
    <x v="119"/>
    <n v="160304.66"/>
    <n v="0"/>
    <n v="288449.64"/>
    <n v="0"/>
    <n v="0"/>
    <n v="0"/>
    <n v="0"/>
    <n v="180753.38"/>
    <n v="0"/>
    <n v="0"/>
    <n v="0"/>
    <n v="0"/>
    <x v="2"/>
  </r>
  <r>
    <x v="14"/>
    <x v="0"/>
    <x v="6"/>
    <x v="1"/>
    <x v="1"/>
    <x v="0"/>
    <x v="119"/>
    <n v="55305.62"/>
    <n v="83361.649999999994"/>
    <n v="0"/>
    <n v="0"/>
    <n v="0"/>
    <n v="496.48"/>
    <n v="0"/>
    <n v="0"/>
    <n v="0"/>
    <n v="0"/>
    <n v="0"/>
    <n v="0"/>
    <x v="4"/>
  </r>
  <r>
    <x v="14"/>
    <x v="0"/>
    <x v="6"/>
    <x v="1"/>
    <x v="1"/>
    <x v="0"/>
    <x v="120"/>
    <n v="0"/>
    <n v="0"/>
    <n v="0"/>
    <n v="0"/>
    <n v="0"/>
    <n v="0"/>
    <n v="0"/>
    <n v="0"/>
    <n v="0"/>
    <n v="0"/>
    <n v="0"/>
    <n v="795874.64"/>
    <x v="0"/>
  </r>
  <r>
    <x v="14"/>
    <x v="0"/>
    <x v="6"/>
    <x v="1"/>
    <x v="1"/>
    <x v="0"/>
    <x v="120"/>
    <n v="0"/>
    <n v="0"/>
    <n v="0"/>
    <n v="0"/>
    <n v="0"/>
    <n v="0"/>
    <n v="0"/>
    <n v="19325.55"/>
    <n v="0"/>
    <n v="123564.69"/>
    <n v="77302.2"/>
    <n v="0"/>
    <x v="2"/>
  </r>
  <r>
    <x v="14"/>
    <x v="0"/>
    <x v="6"/>
    <x v="1"/>
    <x v="1"/>
    <x v="0"/>
    <x v="120"/>
    <n v="0"/>
    <n v="56909.04"/>
    <n v="110792.4"/>
    <n v="0"/>
    <n v="0"/>
    <n v="197089.2"/>
    <n v="0"/>
    <n v="0"/>
    <n v="0"/>
    <n v="0"/>
    <n v="0"/>
    <n v="0"/>
    <x v="4"/>
  </r>
  <r>
    <x v="14"/>
    <x v="0"/>
    <x v="6"/>
    <x v="1"/>
    <x v="1"/>
    <x v="0"/>
    <x v="121"/>
    <n v="0"/>
    <n v="0"/>
    <n v="0"/>
    <n v="0"/>
    <n v="0"/>
    <n v="0"/>
    <n v="0"/>
    <n v="0"/>
    <n v="0"/>
    <n v="0"/>
    <n v="0"/>
    <n v="122044.73"/>
    <x v="0"/>
  </r>
  <r>
    <x v="14"/>
    <x v="0"/>
    <x v="6"/>
    <x v="1"/>
    <x v="1"/>
    <x v="0"/>
    <x v="121"/>
    <n v="0"/>
    <n v="0"/>
    <n v="0"/>
    <n v="0"/>
    <n v="0"/>
    <n v="0"/>
    <n v="0"/>
    <n v="4726.8"/>
    <n v="0"/>
    <n v="49149.3"/>
    <n v="15415.45"/>
    <n v="0"/>
    <x v="2"/>
  </r>
  <r>
    <x v="14"/>
    <x v="0"/>
    <x v="6"/>
    <x v="1"/>
    <x v="1"/>
    <x v="0"/>
    <x v="121"/>
    <n v="0"/>
    <n v="14512.09"/>
    <n v="24970.04"/>
    <n v="0"/>
    <n v="0"/>
    <n v="25522.99"/>
    <n v="0"/>
    <n v="0"/>
    <n v="0"/>
    <n v="0"/>
    <n v="0"/>
    <n v="0"/>
    <x v="4"/>
  </r>
  <r>
    <x v="15"/>
    <x v="0"/>
    <x v="7"/>
    <x v="1"/>
    <x v="1"/>
    <x v="0"/>
    <x v="122"/>
    <n v="0"/>
    <n v="0"/>
    <n v="0"/>
    <n v="0"/>
    <n v="0"/>
    <n v="0"/>
    <n v="0"/>
    <n v="0"/>
    <n v="0"/>
    <n v="0"/>
    <n v="0"/>
    <n v="211589.35"/>
    <x v="2"/>
  </r>
  <r>
    <x v="16"/>
    <x v="0"/>
    <x v="8"/>
    <x v="0"/>
    <x v="0"/>
    <x v="0"/>
    <x v="123"/>
    <n v="0"/>
    <n v="0"/>
    <n v="0"/>
    <n v="0"/>
    <n v="0"/>
    <n v="0"/>
    <n v="1.4"/>
    <n v="0"/>
    <n v="0"/>
    <n v="0"/>
    <n v="0"/>
    <n v="0"/>
    <x v="0"/>
  </r>
  <r>
    <x v="16"/>
    <x v="0"/>
    <x v="8"/>
    <x v="0"/>
    <x v="0"/>
    <x v="0"/>
    <x v="123"/>
    <n v="0"/>
    <n v="0"/>
    <n v="0"/>
    <n v="0"/>
    <n v="0"/>
    <n v="0"/>
    <n v="0"/>
    <n v="2294.09"/>
    <n v="0"/>
    <n v="296.38"/>
    <n v="0"/>
    <n v="0"/>
    <x v="1"/>
  </r>
  <r>
    <x v="16"/>
    <x v="0"/>
    <x v="8"/>
    <x v="0"/>
    <x v="0"/>
    <x v="0"/>
    <x v="123"/>
    <n v="0"/>
    <n v="189.93"/>
    <n v="230.92"/>
    <n v="0"/>
    <n v="0"/>
    <n v="0"/>
    <n v="32.5"/>
    <n v="0"/>
    <n v="0"/>
    <n v="0"/>
    <n v="0"/>
    <n v="0"/>
    <x v="2"/>
  </r>
  <r>
    <x v="16"/>
    <x v="0"/>
    <x v="8"/>
    <x v="0"/>
    <x v="0"/>
    <x v="0"/>
    <x v="123"/>
    <n v="0"/>
    <n v="0"/>
    <n v="0"/>
    <n v="0"/>
    <n v="0"/>
    <n v="0"/>
    <n v="0"/>
    <n v="0"/>
    <n v="0"/>
    <n v="0"/>
    <n v="0"/>
    <n v="1317.94"/>
    <x v="3"/>
  </r>
  <r>
    <x v="16"/>
    <x v="0"/>
    <x v="8"/>
    <x v="0"/>
    <x v="0"/>
    <x v="0"/>
    <x v="123"/>
    <n v="0"/>
    <n v="0"/>
    <n v="208.01"/>
    <n v="0"/>
    <n v="0"/>
    <n v="0"/>
    <n v="0"/>
    <n v="0"/>
    <n v="0"/>
    <n v="0"/>
    <n v="0"/>
    <n v="0"/>
    <x v="4"/>
  </r>
  <r>
    <x v="16"/>
    <x v="0"/>
    <x v="8"/>
    <x v="1"/>
    <x v="1"/>
    <x v="0"/>
    <x v="123"/>
    <n v="0"/>
    <n v="0"/>
    <n v="0"/>
    <n v="0"/>
    <n v="0"/>
    <n v="0"/>
    <n v="0"/>
    <n v="0"/>
    <n v="0"/>
    <n v="19.739999999999998"/>
    <n v="0"/>
    <n v="0"/>
    <x v="1"/>
  </r>
  <r>
    <x v="16"/>
    <x v="0"/>
    <x v="8"/>
    <x v="1"/>
    <x v="1"/>
    <x v="0"/>
    <x v="123"/>
    <n v="0"/>
    <n v="0"/>
    <n v="0"/>
    <n v="0"/>
    <n v="0"/>
    <n v="0"/>
    <n v="0"/>
    <n v="0"/>
    <n v="0"/>
    <n v="1024.56"/>
    <n v="0.02"/>
    <n v="286202.28000000003"/>
    <x v="3"/>
  </r>
  <r>
    <x v="16"/>
    <x v="0"/>
    <x v="8"/>
    <x v="1"/>
    <x v="1"/>
    <x v="0"/>
    <x v="123"/>
    <n v="0"/>
    <n v="0"/>
    <n v="0"/>
    <n v="0"/>
    <n v="0"/>
    <n v="0"/>
    <n v="0"/>
    <n v="0"/>
    <n v="0"/>
    <n v="0"/>
    <n v="0"/>
    <n v="0"/>
    <x v="4"/>
  </r>
  <r>
    <x v="17"/>
    <x v="1"/>
    <x v="1"/>
    <x v="0"/>
    <x v="0"/>
    <x v="0"/>
    <x v="124"/>
    <n v="-152532.31"/>
    <n v="-97417.12"/>
    <n v="-132636.26999999999"/>
    <n v="-126785.38"/>
    <n v="-130342.55"/>
    <n v="-127384.42"/>
    <n v="-131623.26999999999"/>
    <n v="-124944.05"/>
    <n v="-108174.16"/>
    <n v="-131946.71"/>
    <n v="-131672.23000000001"/>
    <n v="-102076.69"/>
    <x v="0"/>
  </r>
  <r>
    <x v="17"/>
    <x v="1"/>
    <x v="1"/>
    <x v="0"/>
    <x v="0"/>
    <x v="0"/>
    <x v="124"/>
    <n v="-147912.1"/>
    <n v="-90939.48"/>
    <n v="-176387.18"/>
    <n v="-209518.55"/>
    <n v="-206576"/>
    <n v="-186212.25"/>
    <n v="-234434.81"/>
    <n v="-219917.36"/>
    <n v="-201326.87"/>
    <n v="-168517.51"/>
    <n v="-163027.04"/>
    <n v="-168288.8"/>
    <x v="1"/>
  </r>
  <r>
    <x v="17"/>
    <x v="1"/>
    <x v="1"/>
    <x v="0"/>
    <x v="0"/>
    <x v="0"/>
    <x v="124"/>
    <n v="-157100.9"/>
    <n v="-134450.23999999999"/>
    <n v="-128722.66"/>
    <n v="-166916.88"/>
    <n v="-141968.20000000001"/>
    <n v="-171019.37"/>
    <n v="-175827.99"/>
    <n v="-115852.45"/>
    <n v="-229328.04"/>
    <n v="-155437.03"/>
    <n v="-217561.71"/>
    <n v="-181549.45"/>
    <x v="2"/>
  </r>
  <r>
    <x v="17"/>
    <x v="1"/>
    <x v="1"/>
    <x v="0"/>
    <x v="0"/>
    <x v="0"/>
    <x v="124"/>
    <n v="-169358.42"/>
    <n v="-152904.79999999999"/>
    <n v="-169320.14"/>
    <n v="-83749.100000000006"/>
    <n v="-234386.62"/>
    <n v="-178300.16"/>
    <n v="-216714.18"/>
    <n v="-192838.66"/>
    <n v="-182963.45"/>
    <n v="-223350.47"/>
    <n v="-189178.89"/>
    <n v="-174426.29"/>
    <x v="3"/>
  </r>
  <r>
    <x v="17"/>
    <x v="1"/>
    <x v="1"/>
    <x v="0"/>
    <x v="0"/>
    <x v="0"/>
    <x v="124"/>
    <n v="-179605.37"/>
    <n v="-173496.48"/>
    <n v="-211209.34"/>
    <n v="-176298.75"/>
    <n v="-202937.28"/>
    <n v="-221659.23"/>
    <n v="0"/>
    <n v="0"/>
    <n v="0"/>
    <n v="0"/>
    <n v="0"/>
    <n v="0"/>
    <x v="4"/>
  </r>
  <r>
    <x v="17"/>
    <x v="1"/>
    <x v="1"/>
    <x v="0"/>
    <x v="0"/>
    <x v="0"/>
    <x v="125"/>
    <n v="0"/>
    <n v="0"/>
    <n v="0"/>
    <n v="-52.14"/>
    <n v="-1.29"/>
    <n v="0"/>
    <n v="0"/>
    <n v="0"/>
    <n v="0"/>
    <n v="0"/>
    <n v="0"/>
    <n v="0"/>
    <x v="2"/>
  </r>
  <r>
    <x v="17"/>
    <x v="1"/>
    <x v="1"/>
    <x v="0"/>
    <x v="0"/>
    <x v="0"/>
    <x v="125"/>
    <n v="0"/>
    <n v="0"/>
    <n v="0"/>
    <n v="0"/>
    <n v="-49.79"/>
    <n v="0"/>
    <n v="0"/>
    <n v="0"/>
    <n v="0"/>
    <n v="0"/>
    <n v="0"/>
    <n v="0"/>
    <x v="3"/>
  </r>
  <r>
    <x v="17"/>
    <x v="1"/>
    <x v="1"/>
    <x v="0"/>
    <x v="0"/>
    <x v="0"/>
    <x v="126"/>
    <n v="-22.6"/>
    <n v="0"/>
    <n v="0"/>
    <n v="-1095.72"/>
    <n v="-524.04"/>
    <n v="0"/>
    <n v="-110.88"/>
    <n v="-1.68"/>
    <n v="0"/>
    <n v="0"/>
    <n v="0"/>
    <n v="0"/>
    <x v="0"/>
  </r>
  <r>
    <x v="17"/>
    <x v="1"/>
    <x v="1"/>
    <x v="0"/>
    <x v="0"/>
    <x v="0"/>
    <x v="126"/>
    <n v="0"/>
    <n v="0"/>
    <n v="-449.82"/>
    <n v="0"/>
    <n v="0"/>
    <n v="0"/>
    <n v="0"/>
    <n v="0"/>
    <n v="-27.56"/>
    <n v="0"/>
    <n v="0"/>
    <n v="0"/>
    <x v="1"/>
  </r>
  <r>
    <x v="17"/>
    <x v="1"/>
    <x v="1"/>
    <x v="0"/>
    <x v="0"/>
    <x v="0"/>
    <x v="126"/>
    <n v="0"/>
    <n v="0"/>
    <n v="0"/>
    <n v="0"/>
    <n v="0"/>
    <n v="0"/>
    <n v="0"/>
    <n v="0"/>
    <n v="0"/>
    <n v="0"/>
    <n v="0"/>
    <n v="0"/>
    <x v="2"/>
  </r>
  <r>
    <x v="17"/>
    <x v="1"/>
    <x v="1"/>
    <x v="0"/>
    <x v="0"/>
    <x v="0"/>
    <x v="126"/>
    <n v="0"/>
    <n v="-73.599999999999994"/>
    <n v="0"/>
    <n v="-82.04"/>
    <n v="0"/>
    <n v="0"/>
    <n v="0"/>
    <n v="0"/>
    <n v="0"/>
    <n v="0"/>
    <n v="0"/>
    <n v="0"/>
    <x v="3"/>
  </r>
  <r>
    <x v="17"/>
    <x v="1"/>
    <x v="1"/>
    <x v="0"/>
    <x v="0"/>
    <x v="0"/>
    <x v="127"/>
    <n v="1313.82"/>
    <n v="120.26"/>
    <n v="1178.33"/>
    <n v="0"/>
    <n v="125.92"/>
    <n v="1574.58"/>
    <n v="0"/>
    <n v="8.5"/>
    <n v="0"/>
    <n v="8.5"/>
    <n v="91.28"/>
    <n v="1489.88"/>
    <x v="0"/>
  </r>
  <r>
    <x v="17"/>
    <x v="1"/>
    <x v="1"/>
    <x v="0"/>
    <x v="0"/>
    <x v="0"/>
    <x v="127"/>
    <n v="0"/>
    <n v="0"/>
    <n v="283.92"/>
    <n v="0"/>
    <n v="0"/>
    <n v="1388.24"/>
    <n v="2709.62"/>
    <n v="0"/>
    <n v="215.46"/>
    <n v="0"/>
    <n v="1.78"/>
    <n v="743.92"/>
    <x v="1"/>
  </r>
  <r>
    <x v="17"/>
    <x v="1"/>
    <x v="1"/>
    <x v="0"/>
    <x v="0"/>
    <x v="0"/>
    <x v="127"/>
    <n v="23.94"/>
    <n v="1699.86"/>
    <n v="878.04"/>
    <n v="0"/>
    <n v="0"/>
    <n v="0"/>
    <n v="0"/>
    <n v="0"/>
    <n v="0"/>
    <n v="392.46"/>
    <n v="2717.46"/>
    <n v="0"/>
    <x v="2"/>
  </r>
  <r>
    <x v="17"/>
    <x v="1"/>
    <x v="1"/>
    <x v="0"/>
    <x v="0"/>
    <x v="0"/>
    <x v="127"/>
    <n v="1107.21"/>
    <n v="2946.24"/>
    <n v="8774.35"/>
    <n v="0"/>
    <n v="0"/>
    <n v="5984.46"/>
    <n v="914.51"/>
    <n v="8998.65"/>
    <n v="3015.84"/>
    <n v="0"/>
    <n v="0"/>
    <n v="946.28"/>
    <x v="3"/>
  </r>
  <r>
    <x v="17"/>
    <x v="1"/>
    <x v="1"/>
    <x v="0"/>
    <x v="0"/>
    <x v="0"/>
    <x v="127"/>
    <n v="0"/>
    <n v="0"/>
    <n v="239.26"/>
    <n v="0"/>
    <n v="2990.92"/>
    <n v="717.1"/>
    <n v="0"/>
    <n v="0"/>
    <n v="0"/>
    <n v="0"/>
    <n v="0"/>
    <n v="0"/>
    <x v="4"/>
  </r>
  <r>
    <x v="17"/>
    <x v="1"/>
    <x v="1"/>
    <x v="1"/>
    <x v="1"/>
    <x v="0"/>
    <x v="124"/>
    <n v="-14013.67"/>
    <n v="-12816.6"/>
    <n v="-9334.2000000000007"/>
    <n v="-14048.44"/>
    <n v="-17768.5"/>
    <n v="-11036.2"/>
    <n v="-12268.88"/>
    <n v="-9298.24"/>
    <n v="-15594.87"/>
    <n v="-12759.33"/>
    <n v="-9564.2999999999993"/>
    <n v="-8487.4500000000007"/>
    <x v="0"/>
  </r>
  <r>
    <x v="17"/>
    <x v="1"/>
    <x v="1"/>
    <x v="1"/>
    <x v="1"/>
    <x v="0"/>
    <x v="124"/>
    <n v="-8360.91"/>
    <n v="-7943.67"/>
    <n v="-5309.81"/>
    <n v="-7080.62"/>
    <n v="-4716.1000000000004"/>
    <n v="-3871.04"/>
    <n v="-6197.69"/>
    <n v="-10830.16"/>
    <n v="-7503.08"/>
    <n v="-6294.57"/>
    <n v="-8366.75"/>
    <n v="-8075.73"/>
    <x v="1"/>
  </r>
  <r>
    <x v="17"/>
    <x v="1"/>
    <x v="1"/>
    <x v="1"/>
    <x v="1"/>
    <x v="0"/>
    <x v="124"/>
    <n v="-10059.959999999999"/>
    <n v="-10939.87"/>
    <n v="-10223.68"/>
    <n v="-8872.2000000000007"/>
    <n v="-9965.32"/>
    <n v="-18960.97"/>
    <n v="-10451.31"/>
    <n v="-9195.08"/>
    <n v="-18188.169999999998"/>
    <n v="-3606.21"/>
    <n v="-13166.75"/>
    <n v="-4660.21"/>
    <x v="2"/>
  </r>
  <r>
    <x v="17"/>
    <x v="1"/>
    <x v="1"/>
    <x v="1"/>
    <x v="1"/>
    <x v="0"/>
    <x v="124"/>
    <n v="-6612.56"/>
    <n v="-10023.42"/>
    <n v="-9003.6200000000008"/>
    <n v="-12270.56"/>
    <n v="-5671.11"/>
    <n v="-14429.88"/>
    <n v="-10176.49"/>
    <n v="-11204.73"/>
    <n v="-6476.51"/>
    <n v="-4792.99"/>
    <n v="-8826.82"/>
    <n v="-12981.51"/>
    <x v="3"/>
  </r>
  <r>
    <x v="17"/>
    <x v="1"/>
    <x v="1"/>
    <x v="1"/>
    <x v="1"/>
    <x v="0"/>
    <x v="124"/>
    <n v="-7502.33"/>
    <n v="-10507.34"/>
    <n v="-10032.34"/>
    <n v="-10690.11"/>
    <n v="-7639.43"/>
    <n v="-9223.0499999999993"/>
    <n v="0"/>
    <n v="0"/>
    <n v="0"/>
    <n v="0"/>
    <n v="0"/>
    <n v="0"/>
    <x v="4"/>
  </r>
  <r>
    <x v="17"/>
    <x v="1"/>
    <x v="1"/>
    <x v="1"/>
    <x v="1"/>
    <x v="0"/>
    <x v="125"/>
    <n v="0"/>
    <n v="0"/>
    <n v="0"/>
    <n v="0"/>
    <n v="0"/>
    <n v="0"/>
    <n v="0"/>
    <n v="0"/>
    <n v="0"/>
    <n v="-27.18"/>
    <n v="0"/>
    <n v="0"/>
    <x v="0"/>
  </r>
  <r>
    <x v="17"/>
    <x v="1"/>
    <x v="1"/>
    <x v="1"/>
    <x v="1"/>
    <x v="0"/>
    <x v="126"/>
    <n v="0"/>
    <n v="0"/>
    <n v="0"/>
    <n v="0"/>
    <n v="0"/>
    <n v="0"/>
    <n v="0"/>
    <n v="0"/>
    <n v="0"/>
    <n v="0"/>
    <n v="0"/>
    <n v="0"/>
    <x v="0"/>
  </r>
  <r>
    <x v="17"/>
    <x v="1"/>
    <x v="1"/>
    <x v="1"/>
    <x v="1"/>
    <x v="0"/>
    <x v="126"/>
    <n v="0"/>
    <n v="0"/>
    <n v="0"/>
    <n v="0"/>
    <n v="0"/>
    <n v="0"/>
    <n v="0"/>
    <n v="0"/>
    <n v="0"/>
    <n v="0"/>
    <n v="0"/>
    <n v="0"/>
    <x v="1"/>
  </r>
  <r>
    <x v="17"/>
    <x v="1"/>
    <x v="1"/>
    <x v="1"/>
    <x v="1"/>
    <x v="0"/>
    <x v="126"/>
    <n v="0"/>
    <n v="0"/>
    <n v="0"/>
    <n v="0"/>
    <n v="-148.81"/>
    <n v="0"/>
    <n v="0"/>
    <n v="0"/>
    <n v="0"/>
    <n v="0"/>
    <n v="0"/>
    <n v="0"/>
    <x v="3"/>
  </r>
  <r>
    <x v="17"/>
    <x v="1"/>
    <x v="1"/>
    <x v="1"/>
    <x v="1"/>
    <x v="0"/>
    <x v="126"/>
    <n v="0"/>
    <n v="0"/>
    <n v="0"/>
    <n v="0"/>
    <n v="-611.4"/>
    <n v="0"/>
    <n v="0"/>
    <n v="0"/>
    <n v="0"/>
    <n v="0"/>
    <n v="0"/>
    <n v="0"/>
    <x v="4"/>
  </r>
  <r>
    <x v="17"/>
    <x v="1"/>
    <x v="1"/>
    <x v="1"/>
    <x v="1"/>
    <x v="0"/>
    <x v="127"/>
    <n v="1.28"/>
    <n v="0"/>
    <n v="433"/>
    <n v="974.25"/>
    <n v="0"/>
    <n v="72.900000000000006"/>
    <n v="296.66000000000003"/>
    <n v="365.12"/>
    <n v="0"/>
    <n v="0"/>
    <n v="0"/>
    <n v="0"/>
    <x v="0"/>
  </r>
  <r>
    <x v="17"/>
    <x v="1"/>
    <x v="1"/>
    <x v="1"/>
    <x v="1"/>
    <x v="0"/>
    <x v="127"/>
    <n v="0"/>
    <n v="0"/>
    <n v="0"/>
    <n v="0"/>
    <n v="9.58"/>
    <n v="0"/>
    <n v="0"/>
    <n v="0"/>
    <n v="0"/>
    <n v="0"/>
    <n v="0"/>
    <n v="0"/>
    <x v="1"/>
  </r>
  <r>
    <x v="17"/>
    <x v="1"/>
    <x v="1"/>
    <x v="1"/>
    <x v="1"/>
    <x v="0"/>
    <x v="127"/>
    <n v="122.09"/>
    <n v="0"/>
    <n v="0"/>
    <n v="0"/>
    <n v="0"/>
    <n v="0"/>
    <n v="0"/>
    <n v="0"/>
    <n v="7623.34"/>
    <n v="0"/>
    <n v="0"/>
    <n v="0"/>
    <x v="2"/>
  </r>
  <r>
    <x v="17"/>
    <x v="1"/>
    <x v="1"/>
    <x v="1"/>
    <x v="1"/>
    <x v="0"/>
    <x v="127"/>
    <n v="0"/>
    <n v="0"/>
    <n v="0"/>
    <n v="0"/>
    <n v="0"/>
    <n v="0"/>
    <n v="0"/>
    <n v="1222.1300000000001"/>
    <n v="0"/>
    <n v="0"/>
    <n v="0"/>
    <n v="0"/>
    <x v="3"/>
  </r>
  <r>
    <x v="17"/>
    <x v="1"/>
    <x v="1"/>
    <x v="1"/>
    <x v="1"/>
    <x v="0"/>
    <x v="127"/>
    <n v="0"/>
    <n v="0"/>
    <n v="0"/>
    <n v="0"/>
    <n v="992.59"/>
    <n v="0"/>
    <n v="0"/>
    <n v="0"/>
    <n v="0"/>
    <n v="0"/>
    <n v="0"/>
    <n v="0"/>
    <x v="4"/>
  </r>
  <r>
    <x v="18"/>
    <x v="1"/>
    <x v="1"/>
    <x v="0"/>
    <x v="0"/>
    <x v="0"/>
    <x v="128"/>
    <n v="-836679.27"/>
    <n v="-597019.5"/>
    <n v="-811561.82"/>
    <n v="-795789.8"/>
    <n v="-735578.47"/>
    <n v="-640917.42000000004"/>
    <n v="-713076.32"/>
    <n v="-679661.47"/>
    <n v="-607446.66"/>
    <n v="-905831.05"/>
    <n v="-817788.25"/>
    <n v="-628282.19999999995"/>
    <x v="0"/>
  </r>
  <r>
    <x v="18"/>
    <x v="1"/>
    <x v="1"/>
    <x v="0"/>
    <x v="0"/>
    <x v="0"/>
    <x v="128"/>
    <n v="-1007010.49"/>
    <n v="-483918.73"/>
    <n v="-1005970.79"/>
    <n v="-752646.87"/>
    <n v="-754207.92"/>
    <n v="-767322.47"/>
    <n v="-792239.63"/>
    <n v="-793667.24"/>
    <n v="-797474.3"/>
    <n v="-784236.88"/>
    <n v="-1029291.67"/>
    <n v="-1050480.07"/>
    <x v="1"/>
  </r>
  <r>
    <x v="18"/>
    <x v="1"/>
    <x v="1"/>
    <x v="0"/>
    <x v="0"/>
    <x v="0"/>
    <x v="128"/>
    <n v="-880401.13"/>
    <n v="-804894.46"/>
    <n v="-878054.05"/>
    <n v="-1081364.3600000001"/>
    <n v="-910538.59"/>
    <n v="-923870.28"/>
    <n v="-1078106.01"/>
    <n v="-846579.65"/>
    <n v="-1571930.12"/>
    <n v="-1133050.8400000001"/>
    <n v="-1407930.37"/>
    <n v="-1394135.08"/>
    <x v="2"/>
  </r>
  <r>
    <x v="18"/>
    <x v="1"/>
    <x v="1"/>
    <x v="0"/>
    <x v="0"/>
    <x v="0"/>
    <x v="128"/>
    <n v="-1423783.11"/>
    <n v="-1159299.8400000001"/>
    <n v="-1297636.56"/>
    <n v="-698184.94"/>
    <n v="-1867313.67"/>
    <n v="-1281435.3799999999"/>
    <n v="-1495037.51"/>
    <n v="-1307350.02"/>
    <n v="-1161167.3500000001"/>
    <n v="-1373461.04"/>
    <n v="-1250173.83"/>
    <n v="-1288420.1299999999"/>
    <x v="3"/>
  </r>
  <r>
    <x v="18"/>
    <x v="1"/>
    <x v="1"/>
    <x v="0"/>
    <x v="0"/>
    <x v="0"/>
    <x v="128"/>
    <n v="-1297440.95"/>
    <n v="-1392964.19"/>
    <n v="-1479996.46"/>
    <n v="-1245909.46"/>
    <n v="-1454656.33"/>
    <n v="-1284034.72"/>
    <n v="0"/>
    <n v="0"/>
    <n v="0"/>
    <n v="0"/>
    <n v="0"/>
    <n v="0"/>
    <x v="4"/>
  </r>
  <r>
    <x v="18"/>
    <x v="1"/>
    <x v="1"/>
    <x v="0"/>
    <x v="0"/>
    <x v="0"/>
    <x v="129"/>
    <n v="644.07000000000005"/>
    <n v="643.9"/>
    <n v="2024.22"/>
    <n v="0"/>
    <n v="160.12"/>
    <n v="168.76"/>
    <n v="96.98"/>
    <n v="96.98"/>
    <n v="0"/>
    <n v="0"/>
    <n v="0"/>
    <n v="4209.1499999999996"/>
    <x v="0"/>
  </r>
  <r>
    <x v="18"/>
    <x v="1"/>
    <x v="1"/>
    <x v="0"/>
    <x v="0"/>
    <x v="0"/>
    <x v="129"/>
    <n v="0"/>
    <n v="0"/>
    <n v="1443.58"/>
    <n v="0"/>
    <n v="203.5"/>
    <n v="2418.15"/>
    <n v="712.25"/>
    <n v="0"/>
    <n v="203.5"/>
    <n v="203.5"/>
    <n v="561.39"/>
    <n v="1933.25"/>
    <x v="1"/>
  </r>
  <r>
    <x v="18"/>
    <x v="1"/>
    <x v="1"/>
    <x v="0"/>
    <x v="0"/>
    <x v="0"/>
    <x v="129"/>
    <n v="101.75"/>
    <n v="3256"/>
    <n v="101.75"/>
    <n v="0"/>
    <n v="0"/>
    <n v="0"/>
    <n v="0"/>
    <n v="0"/>
    <n v="0"/>
    <n v="715.34"/>
    <n v="0"/>
    <n v="0"/>
    <x v="2"/>
  </r>
  <r>
    <x v="18"/>
    <x v="1"/>
    <x v="1"/>
    <x v="0"/>
    <x v="0"/>
    <x v="0"/>
    <x v="129"/>
    <n v="318.39"/>
    <n v="0"/>
    <n v="29023.17"/>
    <n v="0"/>
    <n v="0"/>
    <n v="2626.92"/>
    <n v="792.17"/>
    <n v="352.59"/>
    <n v="0"/>
    <n v="235.06"/>
    <n v="117.53"/>
    <n v="470.12"/>
    <x v="3"/>
  </r>
  <r>
    <x v="18"/>
    <x v="1"/>
    <x v="1"/>
    <x v="0"/>
    <x v="0"/>
    <x v="0"/>
    <x v="129"/>
    <n v="0"/>
    <n v="0"/>
    <n v="433.18"/>
    <n v="248.94"/>
    <n v="124.47"/>
    <n v="1604.23"/>
    <n v="0"/>
    <n v="0"/>
    <n v="0"/>
    <n v="0"/>
    <n v="0"/>
    <n v="0"/>
    <x v="4"/>
  </r>
  <r>
    <x v="18"/>
    <x v="1"/>
    <x v="1"/>
    <x v="1"/>
    <x v="1"/>
    <x v="0"/>
    <x v="128"/>
    <n v="-318024.81"/>
    <n v="-229579.23"/>
    <n v="-291272.59999999998"/>
    <n v="-275372.46999999997"/>
    <n v="-319097.3"/>
    <n v="-298393.15999999997"/>
    <n v="-256532.58"/>
    <n v="-267434.90999999997"/>
    <n v="-225029.64"/>
    <n v="-287820.84000000003"/>
    <n v="-256325"/>
    <n v="-258677.02"/>
    <x v="0"/>
  </r>
  <r>
    <x v="18"/>
    <x v="1"/>
    <x v="1"/>
    <x v="1"/>
    <x v="1"/>
    <x v="0"/>
    <x v="128"/>
    <n v="-227418.35"/>
    <n v="-199556.28"/>
    <n v="-181923.54"/>
    <n v="-118143.47"/>
    <n v="-141750.79999999999"/>
    <n v="-152975.71"/>
    <n v="-244433.24"/>
    <n v="-238581.16"/>
    <n v="-271759.33"/>
    <n v="-197685.08"/>
    <n v="-287350.02"/>
    <n v="-276928.90999999997"/>
    <x v="1"/>
  </r>
  <r>
    <x v="18"/>
    <x v="1"/>
    <x v="1"/>
    <x v="1"/>
    <x v="1"/>
    <x v="0"/>
    <x v="128"/>
    <n v="-296356.55"/>
    <n v="-279633.21000000002"/>
    <n v="-253040.38"/>
    <n v="-274929.08"/>
    <n v="-289068.83"/>
    <n v="-292687.43"/>
    <n v="-303850.25"/>
    <n v="-262755.55"/>
    <n v="-306956.15000000002"/>
    <n v="-229434.01"/>
    <n v="-272599.95"/>
    <n v="-316602.15999999997"/>
    <x v="2"/>
  </r>
  <r>
    <x v="18"/>
    <x v="1"/>
    <x v="1"/>
    <x v="1"/>
    <x v="1"/>
    <x v="0"/>
    <x v="128"/>
    <n v="-237942.67"/>
    <n v="-273013.34999999998"/>
    <n v="-315089.71000000002"/>
    <n v="-310766.71999999997"/>
    <n v="-284053.32"/>
    <n v="-368042.46"/>
    <n v="-380576.45"/>
    <n v="-339313.67"/>
    <n v="-254334.02"/>
    <n v="-298434.40000000002"/>
    <n v="-358787.94"/>
    <n v="-353471.6"/>
    <x v="3"/>
  </r>
  <r>
    <x v="18"/>
    <x v="1"/>
    <x v="1"/>
    <x v="1"/>
    <x v="1"/>
    <x v="0"/>
    <x v="128"/>
    <n v="-318408.34000000003"/>
    <n v="-362140.48"/>
    <n v="-388823.49"/>
    <n v="-402568.81"/>
    <n v="-380656.93"/>
    <n v="-328775.19"/>
    <n v="0"/>
    <n v="0"/>
    <n v="0"/>
    <n v="0"/>
    <n v="0"/>
    <n v="0"/>
    <x v="4"/>
  </r>
  <r>
    <x v="18"/>
    <x v="1"/>
    <x v="1"/>
    <x v="1"/>
    <x v="1"/>
    <x v="0"/>
    <x v="129"/>
    <n v="2890.85"/>
    <n v="1288.1400000000001"/>
    <n v="736.08"/>
    <n v="2472.73"/>
    <n v="290.94"/>
    <n v="3018.84"/>
    <n v="4551.57"/>
    <n v="285.97000000000003"/>
    <n v="290.94"/>
    <n v="123.09"/>
    <n v="0"/>
    <n v="2871.95"/>
    <x v="0"/>
  </r>
  <r>
    <x v="18"/>
    <x v="1"/>
    <x v="1"/>
    <x v="1"/>
    <x v="1"/>
    <x v="0"/>
    <x v="129"/>
    <n v="581.88"/>
    <n v="0"/>
    <n v="208.27"/>
    <n v="402.23"/>
    <n v="584.05999999999995"/>
    <n v="1898.47"/>
    <n v="1221"/>
    <n v="305.25"/>
    <n v="1933.25"/>
    <n v="0"/>
    <n v="814"/>
    <n v="610.5"/>
    <x v="1"/>
  </r>
  <r>
    <x v="18"/>
    <x v="1"/>
    <x v="1"/>
    <x v="1"/>
    <x v="1"/>
    <x v="0"/>
    <x v="129"/>
    <n v="305.25"/>
    <n v="610.5"/>
    <n v="411.38"/>
    <n v="106.13"/>
    <n v="2307.29"/>
    <n v="322.77"/>
    <n v="318.39"/>
    <n v="2228.73"/>
    <n v="106.13"/>
    <n v="955.17"/>
    <n v="1591.95"/>
    <n v="0"/>
    <x v="2"/>
  </r>
  <r>
    <x v="18"/>
    <x v="1"/>
    <x v="1"/>
    <x v="1"/>
    <x v="1"/>
    <x v="0"/>
    <x v="129"/>
    <n v="0"/>
    <n v="106.13"/>
    <n v="592.12"/>
    <n v="106.13"/>
    <n v="318.39"/>
    <n v="117.53"/>
    <n v="0"/>
    <n v="822.71"/>
    <n v="2367.25"/>
    <n v="117.53"/>
    <n v="352.59"/>
    <n v="2480.46"/>
    <x v="3"/>
  </r>
  <r>
    <x v="18"/>
    <x v="1"/>
    <x v="1"/>
    <x v="1"/>
    <x v="1"/>
    <x v="0"/>
    <x v="129"/>
    <n v="1292.83"/>
    <n v="792.17"/>
    <n v="124.47"/>
    <n v="322.05"/>
    <n v="1212.3499999999999"/>
    <n v="4548.16"/>
    <n v="0"/>
    <n v="0"/>
    <n v="0"/>
    <n v="0"/>
    <n v="0"/>
    <n v="0"/>
    <x v="4"/>
  </r>
  <r>
    <x v="19"/>
    <x v="1"/>
    <x v="1"/>
    <x v="0"/>
    <x v="0"/>
    <x v="0"/>
    <x v="130"/>
    <n v="0"/>
    <n v="0"/>
    <n v="0"/>
    <n v="-139.91"/>
    <n v="0"/>
    <n v="0"/>
    <n v="0"/>
    <n v="0"/>
    <n v="0"/>
    <n v="0"/>
    <n v="0"/>
    <n v="0"/>
    <x v="0"/>
  </r>
  <r>
    <x v="19"/>
    <x v="1"/>
    <x v="1"/>
    <x v="0"/>
    <x v="0"/>
    <x v="0"/>
    <x v="130"/>
    <n v="0"/>
    <n v="0"/>
    <n v="0"/>
    <n v="0"/>
    <n v="0"/>
    <n v="0"/>
    <n v="0"/>
    <n v="0"/>
    <n v="0"/>
    <n v="0"/>
    <n v="0"/>
    <n v="0"/>
    <x v="2"/>
  </r>
  <r>
    <x v="19"/>
    <x v="1"/>
    <x v="1"/>
    <x v="0"/>
    <x v="0"/>
    <x v="0"/>
    <x v="130"/>
    <n v="-420.31"/>
    <n v="0"/>
    <n v="0"/>
    <n v="0"/>
    <n v="-465.44"/>
    <n v="0"/>
    <n v="0"/>
    <n v="0"/>
    <n v="0"/>
    <n v="0"/>
    <n v="0"/>
    <n v="0"/>
    <x v="3"/>
  </r>
  <r>
    <x v="19"/>
    <x v="1"/>
    <x v="1"/>
    <x v="0"/>
    <x v="0"/>
    <x v="0"/>
    <x v="131"/>
    <n v="-212.18"/>
    <n v="-212.18"/>
    <n v="-384.06"/>
    <n v="-223.62"/>
    <n v="-223.62"/>
    <n v="0"/>
    <n v="-223.62"/>
    <n v="-223.62"/>
    <n v="0"/>
    <n v="0"/>
    <n v="0"/>
    <n v="0"/>
    <x v="0"/>
  </r>
  <r>
    <x v="19"/>
    <x v="1"/>
    <x v="1"/>
    <x v="0"/>
    <x v="0"/>
    <x v="0"/>
    <x v="131"/>
    <n v="0"/>
    <n v="-816.12"/>
    <n v="-402.94"/>
    <n v="0"/>
    <n v="0"/>
    <n v="0"/>
    <n v="0"/>
    <n v="0"/>
    <n v="-816.12"/>
    <n v="-402.94"/>
    <n v="0"/>
    <n v="0"/>
    <x v="1"/>
  </r>
  <r>
    <x v="19"/>
    <x v="1"/>
    <x v="1"/>
    <x v="0"/>
    <x v="0"/>
    <x v="0"/>
    <x v="131"/>
    <n v="0"/>
    <n v="0"/>
    <n v="0"/>
    <n v="0"/>
    <n v="0"/>
    <n v="0"/>
    <n v="0"/>
    <n v="0"/>
    <n v="0"/>
    <n v="0"/>
    <n v="0"/>
    <n v="0"/>
    <x v="2"/>
  </r>
  <r>
    <x v="19"/>
    <x v="1"/>
    <x v="1"/>
    <x v="0"/>
    <x v="0"/>
    <x v="0"/>
    <x v="131"/>
    <n v="0"/>
    <n v="-909.77"/>
    <n v="0"/>
    <n v="-885.75"/>
    <n v="0"/>
    <n v="0"/>
    <n v="0"/>
    <n v="0"/>
    <n v="0"/>
    <n v="0"/>
    <n v="0"/>
    <n v="0"/>
    <x v="3"/>
  </r>
  <r>
    <x v="19"/>
    <x v="1"/>
    <x v="1"/>
    <x v="1"/>
    <x v="1"/>
    <x v="0"/>
    <x v="130"/>
    <n v="-364.4"/>
    <n v="0"/>
    <n v="0"/>
    <n v="0"/>
    <n v="0"/>
    <n v="0"/>
    <n v="0"/>
    <n v="0"/>
    <n v="0"/>
    <n v="0"/>
    <n v="0"/>
    <n v="0"/>
    <x v="0"/>
  </r>
  <r>
    <x v="19"/>
    <x v="1"/>
    <x v="1"/>
    <x v="1"/>
    <x v="1"/>
    <x v="0"/>
    <x v="130"/>
    <n v="0"/>
    <n v="0"/>
    <n v="0"/>
    <n v="-234.61"/>
    <n v="0"/>
    <n v="0"/>
    <n v="0"/>
    <n v="0"/>
    <n v="0"/>
    <n v="0"/>
    <n v="0"/>
    <n v="0"/>
    <x v="1"/>
  </r>
  <r>
    <x v="19"/>
    <x v="1"/>
    <x v="1"/>
    <x v="1"/>
    <x v="1"/>
    <x v="0"/>
    <x v="131"/>
    <n v="0"/>
    <n v="-212.18"/>
    <n v="0"/>
    <n v="-777.88"/>
    <n v="-223.62"/>
    <n v="0"/>
    <n v="0"/>
    <n v="-777.88"/>
    <n v="0"/>
    <n v="0"/>
    <n v="0"/>
    <n v="0"/>
    <x v="0"/>
  </r>
  <r>
    <x v="19"/>
    <x v="1"/>
    <x v="1"/>
    <x v="1"/>
    <x v="1"/>
    <x v="0"/>
    <x v="131"/>
    <n v="0"/>
    <n v="0"/>
    <n v="0"/>
    <n v="0"/>
    <n v="0"/>
    <n v="0"/>
    <n v="0"/>
    <n v="0"/>
    <n v="0"/>
    <n v="0"/>
    <n v="0"/>
    <n v="0"/>
    <x v="1"/>
  </r>
  <r>
    <x v="19"/>
    <x v="1"/>
    <x v="1"/>
    <x v="1"/>
    <x v="1"/>
    <x v="0"/>
    <x v="131"/>
    <n v="0"/>
    <n v="0"/>
    <n v="0"/>
    <n v="-420.31"/>
    <n v="0"/>
    <n v="0"/>
    <n v="0"/>
    <n v="0"/>
    <n v="0"/>
    <n v="0"/>
    <n v="0"/>
    <n v="-1702.6"/>
    <x v="2"/>
  </r>
  <r>
    <x v="19"/>
    <x v="1"/>
    <x v="1"/>
    <x v="1"/>
    <x v="1"/>
    <x v="0"/>
    <x v="131"/>
    <n v="-244.73"/>
    <n v="0"/>
    <n v="0"/>
    <n v="-942.72"/>
    <n v="-1885.44"/>
    <n v="0"/>
    <n v="-271.01"/>
    <n v="-2350.88"/>
    <n v="0"/>
    <n v="-942.72"/>
    <n v="0"/>
    <n v="0"/>
    <x v="3"/>
  </r>
  <r>
    <x v="19"/>
    <x v="1"/>
    <x v="1"/>
    <x v="1"/>
    <x v="1"/>
    <x v="0"/>
    <x v="131"/>
    <n v="0"/>
    <n v="0"/>
    <n v="0"/>
    <n v="0"/>
    <n v="-2065.25"/>
    <n v="0"/>
    <n v="0"/>
    <n v="0"/>
    <n v="0"/>
    <n v="0"/>
    <n v="0"/>
    <n v="0"/>
    <x v="4"/>
  </r>
  <r>
    <x v="19"/>
    <x v="1"/>
    <x v="1"/>
    <x v="1"/>
    <x v="1"/>
    <x v="0"/>
    <x v="132"/>
    <n v="0"/>
    <n v="0"/>
    <n v="0"/>
    <n v="0"/>
    <n v="0"/>
    <n v="234.61"/>
    <n v="0"/>
    <n v="0"/>
    <n v="0"/>
    <n v="0"/>
    <n v="0"/>
    <n v="0"/>
    <x v="1"/>
  </r>
  <r>
    <x v="20"/>
    <x v="1"/>
    <x v="9"/>
    <x v="0"/>
    <x v="0"/>
    <x v="0"/>
    <x v="133"/>
    <n v="-5875.93"/>
    <n v="-4961.42"/>
    <n v="-8086.18"/>
    <n v="-6712.81"/>
    <n v="-6420.8"/>
    <n v="-6176.54"/>
    <n v="-5923.9"/>
    <n v="-7249.5"/>
    <n v="-4776.33"/>
    <n v="-5010.3900000000003"/>
    <n v="-5023.4399999999996"/>
    <n v="-5818.18"/>
    <x v="0"/>
  </r>
  <r>
    <x v="20"/>
    <x v="1"/>
    <x v="9"/>
    <x v="0"/>
    <x v="0"/>
    <x v="0"/>
    <x v="133"/>
    <n v="-4760.1000000000004"/>
    <n v="-4067.66"/>
    <n v="-7370.59"/>
    <n v="-3740.94"/>
    <n v="-4555.74"/>
    <n v="-6157.14"/>
    <n v="-6959.02"/>
    <n v="-4926.8599999999997"/>
    <n v="-7317.31"/>
    <n v="-6299.61"/>
    <n v="-2686"/>
    <n v="-3107.99"/>
    <x v="1"/>
  </r>
  <r>
    <x v="20"/>
    <x v="1"/>
    <x v="9"/>
    <x v="0"/>
    <x v="0"/>
    <x v="0"/>
    <x v="133"/>
    <n v="-5219.96"/>
    <n v="-4044.11"/>
    <n v="-2388.96"/>
    <n v="-6999.61"/>
    <n v="-5213.16"/>
    <n v="-7189.99"/>
    <n v="-4981.84"/>
    <n v="-3589.17"/>
    <n v="-5208.41"/>
    <n v="-9461.5"/>
    <n v="-4906.93"/>
    <n v="-5164.43"/>
    <x v="2"/>
  </r>
  <r>
    <x v="20"/>
    <x v="1"/>
    <x v="9"/>
    <x v="0"/>
    <x v="0"/>
    <x v="0"/>
    <x v="133"/>
    <n v="-4839.26"/>
    <n v="-5259.1"/>
    <n v="-3899.01"/>
    <n v="-6692.47"/>
    <n v="-6008.11"/>
    <n v="-5758.13"/>
    <n v="-4530.84"/>
    <n v="-5887.12"/>
    <n v="-6138.28"/>
    <n v="-5222.8599999999997"/>
    <n v="-5302.51"/>
    <n v="-8920.6"/>
    <x v="3"/>
  </r>
  <r>
    <x v="20"/>
    <x v="1"/>
    <x v="9"/>
    <x v="0"/>
    <x v="0"/>
    <x v="0"/>
    <x v="133"/>
    <n v="-5273.45"/>
    <n v="-4643.28"/>
    <n v="-7968.11"/>
    <n v="-7714"/>
    <n v="-5134.4399999999996"/>
    <n v="-9297.57"/>
    <n v="0"/>
    <n v="0"/>
    <n v="0"/>
    <n v="0"/>
    <n v="0"/>
    <n v="0"/>
    <x v="4"/>
  </r>
  <r>
    <x v="20"/>
    <x v="1"/>
    <x v="9"/>
    <x v="0"/>
    <x v="0"/>
    <x v="0"/>
    <x v="134"/>
    <n v="0"/>
    <n v="0"/>
    <n v="0"/>
    <n v="0"/>
    <n v="-45.55"/>
    <n v="0"/>
    <n v="0"/>
    <n v="0"/>
    <n v="0"/>
    <n v="0"/>
    <n v="0"/>
    <n v="0"/>
    <x v="1"/>
  </r>
  <r>
    <x v="20"/>
    <x v="1"/>
    <x v="9"/>
    <x v="0"/>
    <x v="0"/>
    <x v="0"/>
    <x v="135"/>
    <n v="0"/>
    <n v="0"/>
    <n v="0"/>
    <n v="0"/>
    <n v="0"/>
    <n v="0"/>
    <n v="0"/>
    <n v="0"/>
    <n v="-675"/>
    <n v="-675"/>
    <n v="-675"/>
    <n v="-675"/>
    <x v="3"/>
  </r>
  <r>
    <x v="20"/>
    <x v="1"/>
    <x v="9"/>
    <x v="0"/>
    <x v="0"/>
    <x v="0"/>
    <x v="135"/>
    <n v="-675"/>
    <n v="-650"/>
    <n v="-450"/>
    <n v="-450"/>
    <n v="-450"/>
    <n v="-450"/>
    <n v="0"/>
    <n v="0"/>
    <n v="0"/>
    <n v="0"/>
    <n v="0"/>
    <n v="0"/>
    <x v="4"/>
  </r>
  <r>
    <x v="20"/>
    <x v="1"/>
    <x v="9"/>
    <x v="0"/>
    <x v="0"/>
    <x v="0"/>
    <x v="136"/>
    <n v="-110.04"/>
    <n v="-358.4"/>
    <n v="-270.77"/>
    <n v="-169.74"/>
    <n v="-74.790000000000006"/>
    <n v="-30.23"/>
    <n v="-18.68"/>
    <n v="-21.26"/>
    <n v="-13.95"/>
    <n v="-8.9"/>
    <n v="-11.39"/>
    <n v="-7.49"/>
    <x v="0"/>
  </r>
  <r>
    <x v="20"/>
    <x v="1"/>
    <x v="9"/>
    <x v="0"/>
    <x v="0"/>
    <x v="0"/>
    <x v="136"/>
    <n v="-9.25"/>
    <n v="-10.220000000000001"/>
    <n v="-31.28"/>
    <n v="-1.2"/>
    <n v="-16.91"/>
    <n v="-9.94"/>
    <n v="-5.9"/>
    <n v="-7.1"/>
    <n v="-15.5"/>
    <n v="-10.62"/>
    <n v="-13.7"/>
    <n v="-8.9"/>
    <x v="1"/>
  </r>
  <r>
    <x v="20"/>
    <x v="1"/>
    <x v="9"/>
    <x v="0"/>
    <x v="0"/>
    <x v="0"/>
    <x v="136"/>
    <n v="-16.95"/>
    <n v="-70.88"/>
    <n v="-161.99"/>
    <n v="-250.03"/>
    <n v="-196.04"/>
    <n v="-247.79"/>
    <n v="-54"/>
    <n v="-27.23"/>
    <n v="-46.49"/>
    <n v="-37.85"/>
    <n v="-187.27"/>
    <n v="-7.95"/>
    <x v="2"/>
  </r>
  <r>
    <x v="20"/>
    <x v="1"/>
    <x v="9"/>
    <x v="0"/>
    <x v="0"/>
    <x v="0"/>
    <x v="136"/>
    <n v="-14.17"/>
    <n v="-1.28"/>
    <n v="-12.43"/>
    <n v="-32.81"/>
    <n v="-26.59"/>
    <n v="-15.94"/>
    <n v="-21.73"/>
    <n v="0"/>
    <n v="0"/>
    <n v="0"/>
    <n v="-10.130000000000001"/>
    <n v="-5.82"/>
    <x v="3"/>
  </r>
  <r>
    <x v="20"/>
    <x v="1"/>
    <x v="9"/>
    <x v="0"/>
    <x v="0"/>
    <x v="0"/>
    <x v="136"/>
    <n v="-18.05"/>
    <n v="-2.56"/>
    <n v="-43.84"/>
    <n v="-16.63"/>
    <n v="-9.11"/>
    <n v="-13.43"/>
    <n v="0"/>
    <n v="0"/>
    <n v="0"/>
    <n v="0"/>
    <n v="0"/>
    <n v="0"/>
    <x v="4"/>
  </r>
  <r>
    <x v="20"/>
    <x v="1"/>
    <x v="9"/>
    <x v="0"/>
    <x v="0"/>
    <x v="0"/>
    <x v="137"/>
    <n v="0"/>
    <n v="0"/>
    <n v="0"/>
    <n v="0"/>
    <n v="0"/>
    <n v="0"/>
    <n v="0"/>
    <n v="0"/>
    <n v="-127.89"/>
    <n v="0"/>
    <n v="0"/>
    <n v="0"/>
    <x v="3"/>
  </r>
  <r>
    <x v="20"/>
    <x v="1"/>
    <x v="9"/>
    <x v="0"/>
    <x v="0"/>
    <x v="0"/>
    <x v="138"/>
    <n v="0"/>
    <n v="0"/>
    <n v="-400"/>
    <n v="0"/>
    <n v="0"/>
    <n v="0"/>
    <n v="0"/>
    <n v="0"/>
    <n v="0"/>
    <n v="0"/>
    <n v="0"/>
    <n v="0"/>
    <x v="1"/>
  </r>
  <r>
    <x v="20"/>
    <x v="1"/>
    <x v="9"/>
    <x v="0"/>
    <x v="0"/>
    <x v="0"/>
    <x v="139"/>
    <n v="0"/>
    <n v="-1540"/>
    <n v="-955"/>
    <n v="-4173"/>
    <n v="-2909"/>
    <n v="-1311"/>
    <n v="-3591"/>
    <n v="-3192"/>
    <n v="-3249"/>
    <n v="-1368.02"/>
    <n v="-4389.03"/>
    <n v="-1492"/>
    <x v="0"/>
  </r>
  <r>
    <x v="20"/>
    <x v="1"/>
    <x v="9"/>
    <x v="0"/>
    <x v="0"/>
    <x v="0"/>
    <x v="139"/>
    <n v="-228.05"/>
    <n v="-1709"/>
    <n v="-2655.02"/>
    <n v="-0.01"/>
    <n v="-0.02"/>
    <n v="-0.03"/>
    <n v="-0.03"/>
    <n v="-0.04"/>
    <n v="-1408.03"/>
    <n v="-0.03"/>
    <n v="-3328.08"/>
    <n v="-4096.0200000000004"/>
    <x v="1"/>
  </r>
  <r>
    <x v="20"/>
    <x v="1"/>
    <x v="9"/>
    <x v="0"/>
    <x v="0"/>
    <x v="0"/>
    <x v="139"/>
    <n v="-2624"/>
    <n v="0"/>
    <n v="0"/>
    <n v="0"/>
    <n v="0"/>
    <n v="0"/>
    <n v="0"/>
    <n v="0"/>
    <n v="0"/>
    <n v="0"/>
    <n v="0"/>
    <n v="0"/>
    <x v="2"/>
  </r>
  <r>
    <x v="20"/>
    <x v="1"/>
    <x v="9"/>
    <x v="0"/>
    <x v="0"/>
    <x v="0"/>
    <x v="139"/>
    <n v="-2099.58"/>
    <n v="0"/>
    <n v="0"/>
    <n v="0"/>
    <n v="0"/>
    <n v="0"/>
    <n v="0"/>
    <n v="0"/>
    <n v="0"/>
    <n v="0"/>
    <n v="0"/>
    <n v="0"/>
    <x v="3"/>
  </r>
  <r>
    <x v="20"/>
    <x v="1"/>
    <x v="9"/>
    <x v="0"/>
    <x v="0"/>
    <x v="0"/>
    <x v="139"/>
    <n v="0"/>
    <n v="-2099.58"/>
    <n v="0"/>
    <n v="0"/>
    <n v="0"/>
    <n v="0"/>
    <n v="0"/>
    <n v="0"/>
    <n v="0"/>
    <n v="0"/>
    <n v="0"/>
    <n v="0"/>
    <x v="4"/>
  </r>
  <r>
    <x v="20"/>
    <x v="1"/>
    <x v="9"/>
    <x v="1"/>
    <x v="1"/>
    <x v="0"/>
    <x v="133"/>
    <n v="-1203.53"/>
    <n v="-1929.7"/>
    <n v="-3408.65"/>
    <n v="-4024.36"/>
    <n v="-4159.46"/>
    <n v="-2672.3"/>
    <n v="-2596.12"/>
    <n v="-4195"/>
    <n v="-3543.93"/>
    <n v="-3697.47"/>
    <n v="-2614.64"/>
    <n v="-2992.15"/>
    <x v="0"/>
  </r>
  <r>
    <x v="20"/>
    <x v="1"/>
    <x v="9"/>
    <x v="1"/>
    <x v="1"/>
    <x v="0"/>
    <x v="133"/>
    <n v="-1852.64"/>
    <n v="-959.54"/>
    <n v="-5216.7700000000004"/>
    <n v="-2190.9899999999998"/>
    <n v="-1144.0999999999999"/>
    <n v="-1492.28"/>
    <n v="-2192.4499999999998"/>
    <n v="-2561.2600000000002"/>
    <n v="-1801.39"/>
    <n v="-2539.31"/>
    <n v="-2233.7199999999998"/>
    <n v="-2097.17"/>
    <x v="1"/>
  </r>
  <r>
    <x v="20"/>
    <x v="1"/>
    <x v="9"/>
    <x v="1"/>
    <x v="1"/>
    <x v="0"/>
    <x v="133"/>
    <n v="-1657.54"/>
    <n v="-4140.6499999999996"/>
    <n v="-2653.66"/>
    <n v="-2742.95"/>
    <n v="-2210.04"/>
    <n v="-3431.17"/>
    <n v="-3073.52"/>
    <n v="-2647.28"/>
    <n v="-1330.47"/>
    <n v="-1794.65"/>
    <n v="-3508.81"/>
    <n v="-3439.41"/>
    <x v="2"/>
  </r>
  <r>
    <x v="20"/>
    <x v="1"/>
    <x v="9"/>
    <x v="1"/>
    <x v="1"/>
    <x v="0"/>
    <x v="133"/>
    <n v="-3426.51"/>
    <n v="-2556.5100000000002"/>
    <n v="-2632.6"/>
    <n v="-2669.84"/>
    <n v="-1729.51"/>
    <n v="-2282.58"/>
    <n v="-2600.3000000000002"/>
    <n v="-2415.06"/>
    <n v="-2449.41"/>
    <n v="-2342.4699999999998"/>
    <n v="-2071.15"/>
    <n v="-2741.31"/>
    <x v="3"/>
  </r>
  <r>
    <x v="20"/>
    <x v="1"/>
    <x v="9"/>
    <x v="1"/>
    <x v="1"/>
    <x v="0"/>
    <x v="133"/>
    <n v="-2064.17"/>
    <n v="-2268.06"/>
    <n v="-1562.37"/>
    <n v="-1840.56"/>
    <n v="-1836.3"/>
    <n v="-2925.75"/>
    <n v="0"/>
    <n v="0"/>
    <n v="0"/>
    <n v="0"/>
    <n v="0"/>
    <n v="0"/>
    <x v="4"/>
  </r>
  <r>
    <x v="20"/>
    <x v="1"/>
    <x v="9"/>
    <x v="1"/>
    <x v="1"/>
    <x v="0"/>
    <x v="138"/>
    <n v="0"/>
    <n v="-38.659999999999997"/>
    <n v="0"/>
    <n v="0"/>
    <n v="0"/>
    <n v="0"/>
    <n v="0"/>
    <n v="0"/>
    <n v="0"/>
    <n v="0"/>
    <n v="0"/>
    <n v="0"/>
    <x v="0"/>
  </r>
  <r>
    <x v="20"/>
    <x v="1"/>
    <x v="9"/>
    <x v="1"/>
    <x v="1"/>
    <x v="0"/>
    <x v="138"/>
    <n v="0"/>
    <n v="-200.7"/>
    <n v="0"/>
    <n v="0"/>
    <n v="0"/>
    <n v="0"/>
    <n v="0"/>
    <n v="0"/>
    <n v="0"/>
    <n v="0"/>
    <n v="-800"/>
    <n v="0"/>
    <x v="1"/>
  </r>
  <r>
    <x v="20"/>
    <x v="1"/>
    <x v="9"/>
    <x v="1"/>
    <x v="1"/>
    <x v="0"/>
    <x v="139"/>
    <n v="0"/>
    <n v="0"/>
    <n v="0"/>
    <n v="0"/>
    <n v="0"/>
    <n v="0"/>
    <n v="0"/>
    <n v="0"/>
    <n v="0"/>
    <n v="-300.19"/>
    <n v="0"/>
    <n v="0"/>
    <x v="0"/>
  </r>
  <r>
    <x v="20"/>
    <x v="1"/>
    <x v="9"/>
    <x v="1"/>
    <x v="1"/>
    <x v="0"/>
    <x v="139"/>
    <n v="0"/>
    <n v="0"/>
    <n v="0"/>
    <n v="0"/>
    <n v="0"/>
    <n v="-600.38"/>
    <n v="0"/>
    <n v="0"/>
    <n v="-92.45"/>
    <n v="0"/>
    <n v="-23.52"/>
    <n v="0"/>
    <x v="1"/>
  </r>
  <r>
    <x v="20"/>
    <x v="1"/>
    <x v="9"/>
    <x v="1"/>
    <x v="1"/>
    <x v="0"/>
    <x v="139"/>
    <n v="0"/>
    <n v="-2.14"/>
    <n v="0"/>
    <n v="-8.85"/>
    <n v="0"/>
    <n v="0"/>
    <n v="-4440.8500000000004"/>
    <n v="0"/>
    <n v="0"/>
    <n v="-6000"/>
    <n v="-10.43"/>
    <n v="0"/>
    <x v="2"/>
  </r>
  <r>
    <x v="20"/>
    <x v="1"/>
    <x v="9"/>
    <x v="1"/>
    <x v="1"/>
    <x v="0"/>
    <x v="139"/>
    <n v="-176.25"/>
    <n v="0"/>
    <n v="0"/>
    <n v="-1500"/>
    <n v="-356.08"/>
    <n v="-3.24"/>
    <n v="0"/>
    <n v="0"/>
    <n v="0"/>
    <n v="0"/>
    <n v="0"/>
    <n v="-681.68"/>
    <x v="3"/>
  </r>
  <r>
    <x v="20"/>
    <x v="1"/>
    <x v="9"/>
    <x v="1"/>
    <x v="1"/>
    <x v="0"/>
    <x v="139"/>
    <n v="-283.33999999999997"/>
    <n v="0"/>
    <n v="-48540.14"/>
    <n v="-4953.08"/>
    <n v="-1193.3"/>
    <n v="-3.41"/>
    <n v="0"/>
    <n v="0"/>
    <n v="0"/>
    <n v="0"/>
    <n v="0"/>
    <n v="0"/>
    <x v="4"/>
  </r>
  <r>
    <x v="21"/>
    <x v="1"/>
    <x v="10"/>
    <x v="1"/>
    <x v="1"/>
    <x v="0"/>
    <x v="140"/>
    <n v="0"/>
    <n v="0"/>
    <n v="0"/>
    <n v="0"/>
    <n v="0"/>
    <n v="0"/>
    <n v="0"/>
    <n v="0"/>
    <n v="0"/>
    <n v="0"/>
    <n v="0"/>
    <n v="0"/>
    <x v="2"/>
  </r>
  <r>
    <x v="22"/>
    <x v="0"/>
    <x v="11"/>
    <x v="0"/>
    <x v="0"/>
    <x v="0"/>
    <x v="141"/>
    <n v="0"/>
    <n v="0"/>
    <n v="0"/>
    <n v="0"/>
    <n v="0"/>
    <n v="0"/>
    <n v="0"/>
    <n v="0"/>
    <n v="0"/>
    <n v="0"/>
    <n v="0"/>
    <n v="329358.74"/>
    <x v="3"/>
  </r>
  <r>
    <x v="22"/>
    <x v="0"/>
    <x v="11"/>
    <x v="0"/>
    <x v="0"/>
    <x v="0"/>
    <x v="142"/>
    <n v="0"/>
    <n v="0"/>
    <n v="0"/>
    <n v="0"/>
    <n v="0"/>
    <n v="0"/>
    <n v="0"/>
    <n v="0"/>
    <n v="0"/>
    <n v="0"/>
    <n v="0"/>
    <n v="2312.7399999999998"/>
    <x v="3"/>
  </r>
  <r>
    <x v="22"/>
    <x v="0"/>
    <x v="11"/>
    <x v="1"/>
    <x v="1"/>
    <x v="0"/>
    <x v="141"/>
    <n v="0"/>
    <n v="0"/>
    <n v="0"/>
    <n v="0"/>
    <n v="0"/>
    <n v="0"/>
    <n v="0"/>
    <n v="0"/>
    <n v="0"/>
    <n v="0"/>
    <n v="0"/>
    <n v="32817.480000000003"/>
    <x v="0"/>
  </r>
  <r>
    <x v="22"/>
    <x v="0"/>
    <x v="11"/>
    <x v="1"/>
    <x v="1"/>
    <x v="0"/>
    <x v="141"/>
    <n v="0"/>
    <n v="0"/>
    <n v="0"/>
    <n v="0"/>
    <n v="0"/>
    <n v="0"/>
    <n v="0"/>
    <n v="0"/>
    <n v="0"/>
    <n v="0"/>
    <n v="0"/>
    <n v="830230.95"/>
    <x v="1"/>
  </r>
  <r>
    <x v="22"/>
    <x v="0"/>
    <x v="11"/>
    <x v="1"/>
    <x v="1"/>
    <x v="0"/>
    <x v="141"/>
    <n v="0"/>
    <n v="0"/>
    <n v="0"/>
    <n v="0"/>
    <n v="0"/>
    <n v="0"/>
    <n v="0"/>
    <n v="0"/>
    <n v="0"/>
    <n v="0"/>
    <n v="0"/>
    <n v="1575016.96"/>
    <x v="2"/>
  </r>
  <r>
    <x v="22"/>
    <x v="0"/>
    <x v="11"/>
    <x v="1"/>
    <x v="1"/>
    <x v="0"/>
    <x v="141"/>
    <n v="0"/>
    <n v="0"/>
    <n v="0"/>
    <n v="0"/>
    <n v="0"/>
    <n v="0"/>
    <n v="0"/>
    <n v="0"/>
    <n v="0"/>
    <n v="0"/>
    <n v="0"/>
    <n v="249558.81"/>
    <x v="3"/>
  </r>
  <r>
    <x v="22"/>
    <x v="0"/>
    <x v="11"/>
    <x v="1"/>
    <x v="1"/>
    <x v="0"/>
    <x v="143"/>
    <n v="-90505.26"/>
    <n v="-90479.22"/>
    <n v="-88661.31"/>
    <n v="-88660.49"/>
    <n v="-88681.03"/>
    <n v="-177259.82"/>
    <n v="-88628.6"/>
    <n v="-88631.29"/>
    <n v="-88612.35"/>
    <n v="-88569.01"/>
    <n v="-88549.98"/>
    <n v="-89185.98"/>
    <x v="0"/>
  </r>
  <r>
    <x v="22"/>
    <x v="0"/>
    <x v="11"/>
    <x v="1"/>
    <x v="1"/>
    <x v="0"/>
    <x v="143"/>
    <n v="0"/>
    <n v="0"/>
    <n v="-274931.87"/>
    <n v="-91622.55"/>
    <n v="-91623.97"/>
    <n v="-91566.46"/>
    <n v="-91508.47"/>
    <n v="-91429.55"/>
    <n v="-91390.18"/>
    <n v="-91282.1"/>
    <n v="-90898.05"/>
    <n v="-85595.1"/>
    <x v="1"/>
  </r>
  <r>
    <x v="22"/>
    <x v="0"/>
    <x v="11"/>
    <x v="1"/>
    <x v="1"/>
    <x v="0"/>
    <x v="143"/>
    <n v="-119861.18"/>
    <n v="-119847.79"/>
    <n v="-119848.53"/>
    <n v="-119829.38"/>
    <n v="-119799.28"/>
    <n v="-119781.9"/>
    <n v="-119752.32000000001"/>
    <n v="-119586.9"/>
    <n v="-119531.91"/>
    <n v="-119459.06"/>
    <n v="-119341.83"/>
    <n v="-1725931.19"/>
    <x v="2"/>
  </r>
  <r>
    <x v="22"/>
    <x v="0"/>
    <x v="11"/>
    <x v="1"/>
    <x v="1"/>
    <x v="0"/>
    <x v="142"/>
    <n v="0"/>
    <n v="0"/>
    <n v="0"/>
    <n v="0"/>
    <n v="0"/>
    <n v="0"/>
    <n v="0"/>
    <n v="0"/>
    <n v="0"/>
    <n v="0"/>
    <n v="0"/>
    <n v="1565.37"/>
    <x v="0"/>
  </r>
  <r>
    <x v="22"/>
    <x v="0"/>
    <x v="11"/>
    <x v="1"/>
    <x v="1"/>
    <x v="0"/>
    <x v="142"/>
    <n v="0"/>
    <n v="0"/>
    <n v="0"/>
    <n v="0"/>
    <n v="0"/>
    <n v="0"/>
    <n v="0"/>
    <n v="0"/>
    <n v="0"/>
    <n v="0"/>
    <n v="0"/>
    <n v="99039.08"/>
    <x v="2"/>
  </r>
  <r>
    <x v="22"/>
    <x v="0"/>
    <x v="11"/>
    <x v="1"/>
    <x v="1"/>
    <x v="0"/>
    <x v="142"/>
    <n v="0"/>
    <n v="0"/>
    <n v="0"/>
    <n v="0"/>
    <n v="0"/>
    <n v="0"/>
    <n v="0"/>
    <n v="0"/>
    <n v="0"/>
    <n v="0"/>
    <n v="0"/>
    <n v="0"/>
    <x v="3"/>
  </r>
  <r>
    <x v="22"/>
    <x v="0"/>
    <x v="11"/>
    <x v="1"/>
    <x v="1"/>
    <x v="0"/>
    <x v="144"/>
    <n v="-1565.36"/>
    <n v="-1565.36"/>
    <n v="-1565.37"/>
    <n v="-1565.37"/>
    <n v="-1565.37"/>
    <n v="-3130.75"/>
    <n v="-1534.31"/>
    <n v="-1534.33"/>
    <n v="-1534.31"/>
    <n v="-1534.33"/>
    <n v="-1534.3"/>
    <n v="-1534.31"/>
    <x v="0"/>
  </r>
  <r>
    <x v="22"/>
    <x v="0"/>
    <x v="11"/>
    <x v="1"/>
    <x v="1"/>
    <x v="0"/>
    <x v="144"/>
    <n v="0"/>
    <n v="0"/>
    <n v="-4602.9399999999996"/>
    <n v="-1534.31"/>
    <n v="-1534.32"/>
    <n v="-1534.31"/>
    <n v="-1534.33"/>
    <n v="-1534.31"/>
    <n v="-1534.33"/>
    <n v="-1534.31"/>
    <n v="-1534.33"/>
    <n v="-1534.3"/>
    <x v="1"/>
  </r>
  <r>
    <x v="22"/>
    <x v="0"/>
    <x v="11"/>
    <x v="1"/>
    <x v="1"/>
    <x v="0"/>
    <x v="144"/>
    <n v="-1534.31"/>
    <n v="-1534.31"/>
    <n v="-1534.32"/>
    <n v="-1534.31"/>
    <n v="-1534.32"/>
    <n v="-1534.31"/>
    <n v="-1534.33"/>
    <n v="-1534.31"/>
    <n v="-1534.33"/>
    <n v="-1534.31"/>
    <n v="-1534.33"/>
    <n v="-102138.78"/>
    <x v="2"/>
  </r>
  <r>
    <x v="23"/>
    <x v="0"/>
    <x v="0"/>
    <x v="0"/>
    <x v="0"/>
    <x v="0"/>
    <x v="145"/>
    <n v="1529.73"/>
    <n v="1529.73"/>
    <n v="1529.73"/>
    <n v="1529.73"/>
    <n v="1529.73"/>
    <n v="11473.12"/>
    <n v="1912.16"/>
    <n v="1912.16"/>
    <n v="1912.16"/>
    <n v="1912.16"/>
    <n v="1912.16"/>
    <n v="1980.05"/>
    <x v="0"/>
  </r>
  <r>
    <x v="23"/>
    <x v="0"/>
    <x v="0"/>
    <x v="0"/>
    <x v="0"/>
    <x v="0"/>
    <x v="145"/>
    <n v="1980.05"/>
    <n v="1584.04"/>
    <n v="1584.04"/>
    <n v="1584.04"/>
    <n v="0"/>
    <n v="1584.04"/>
    <n v="792.02"/>
    <n v="850.64"/>
    <n v="806.68"/>
    <n v="806.68"/>
    <n v="806.68"/>
    <n v="806.68"/>
    <x v="1"/>
  </r>
  <r>
    <x v="23"/>
    <x v="0"/>
    <x v="0"/>
    <x v="0"/>
    <x v="0"/>
    <x v="0"/>
    <x v="145"/>
    <n v="806.68"/>
    <n v="806.68"/>
    <n v="806.68"/>
    <n v="806.68"/>
    <n v="806.68"/>
    <n v="268.89"/>
    <n v="806.68"/>
    <n v="806.68"/>
    <n v="806.68"/>
    <n v="806.68"/>
    <n v="806.68"/>
    <n v="806.68"/>
    <x v="2"/>
  </r>
  <r>
    <x v="23"/>
    <x v="0"/>
    <x v="0"/>
    <x v="0"/>
    <x v="0"/>
    <x v="0"/>
    <x v="145"/>
    <n v="842.98"/>
    <n v="842.98"/>
    <n v="842.98"/>
    <n v="842.98"/>
    <n v="842.98"/>
    <n v="280.99"/>
    <n v="842.98"/>
    <n v="842.98"/>
    <n v="842.98"/>
    <n v="842.98"/>
    <n v="842.98"/>
    <n v="842.98"/>
    <x v="3"/>
  </r>
  <r>
    <x v="23"/>
    <x v="0"/>
    <x v="0"/>
    <x v="0"/>
    <x v="0"/>
    <x v="0"/>
    <x v="145"/>
    <n v="842.98"/>
    <n v="842.98"/>
    <n v="0"/>
    <n v="0"/>
    <n v="0"/>
    <n v="0"/>
    <n v="0"/>
    <n v="0"/>
    <n v="0"/>
    <n v="0"/>
    <n v="0"/>
    <n v="0"/>
    <x v="4"/>
  </r>
  <r>
    <x v="23"/>
    <x v="0"/>
    <x v="0"/>
    <x v="0"/>
    <x v="0"/>
    <x v="0"/>
    <x v="146"/>
    <n v="45751.77"/>
    <n v="44322.83"/>
    <n v="43214.78"/>
    <n v="43214.78"/>
    <n v="48279.38"/>
    <n v="43214.78"/>
    <n v="41406.959999999999"/>
    <n v="42452.6"/>
    <n v="42452.6"/>
    <n v="42452.6"/>
    <n v="42452.6"/>
    <n v="42775.25"/>
    <x v="0"/>
  </r>
  <r>
    <x v="23"/>
    <x v="0"/>
    <x v="0"/>
    <x v="0"/>
    <x v="0"/>
    <x v="0"/>
    <x v="146"/>
    <n v="42775.25"/>
    <n v="42775.25"/>
    <n v="42775.25"/>
    <n v="42775.25"/>
    <n v="35250.18"/>
    <n v="35048.32"/>
    <n v="41656.04"/>
    <n v="37216.78"/>
    <n v="42841.55"/>
    <n v="55270.1"/>
    <n v="0"/>
    <n v="46876.73"/>
    <x v="1"/>
  </r>
  <r>
    <x v="23"/>
    <x v="0"/>
    <x v="0"/>
    <x v="0"/>
    <x v="0"/>
    <x v="0"/>
    <x v="146"/>
    <n v="42938.04"/>
    <n v="44482.38"/>
    <n v="45152.95"/>
    <n v="44942.18"/>
    <n v="44153.65"/>
    <n v="45807.24"/>
    <n v="44567.86"/>
    <n v="46112.08"/>
    <n v="39124.22"/>
    <n v="40748.660000000003"/>
    <n v="39858.54"/>
    <n v="38495.599999999999"/>
    <x v="2"/>
  </r>
  <r>
    <x v="23"/>
    <x v="0"/>
    <x v="0"/>
    <x v="0"/>
    <x v="0"/>
    <x v="0"/>
    <x v="146"/>
    <n v="40340.839999999997"/>
    <n v="39365.879999999997"/>
    <n v="39488.720000000001"/>
    <n v="39802.07"/>
    <n v="41485.69"/>
    <n v="41020.589999999997"/>
    <n v="33024.239999999998"/>
    <n v="35761.410000000003"/>
    <n v="36656.620000000003"/>
    <n v="37690.89"/>
    <n v="36809.69"/>
    <n v="38011.74"/>
    <x v="3"/>
  </r>
  <r>
    <x v="23"/>
    <x v="0"/>
    <x v="0"/>
    <x v="0"/>
    <x v="0"/>
    <x v="0"/>
    <x v="146"/>
    <n v="36128.230000000003"/>
    <n v="33363.269999999997"/>
    <n v="32118.04"/>
    <n v="35150.76"/>
    <n v="34849.08"/>
    <n v="31824.87"/>
    <n v="0"/>
    <n v="0"/>
    <n v="0"/>
    <n v="0"/>
    <n v="0"/>
    <n v="0"/>
    <x v="4"/>
  </r>
  <r>
    <x v="23"/>
    <x v="0"/>
    <x v="0"/>
    <x v="0"/>
    <x v="0"/>
    <x v="0"/>
    <x v="147"/>
    <n v="-502.84"/>
    <n v="-502.84"/>
    <n v="-502.84"/>
    <n v="0"/>
    <n v="0"/>
    <n v="0"/>
    <n v="0"/>
    <n v="0"/>
    <n v="1008.35"/>
    <n v="1008.35"/>
    <n v="1008.35"/>
    <n v="1008.35"/>
    <x v="1"/>
  </r>
  <r>
    <x v="23"/>
    <x v="0"/>
    <x v="0"/>
    <x v="0"/>
    <x v="0"/>
    <x v="0"/>
    <x v="148"/>
    <n v="21145.26"/>
    <n v="17556.669999999998"/>
    <n v="17875.150000000001"/>
    <n v="18487.13"/>
    <n v="19685.759999999998"/>
    <n v="21737.25"/>
    <n v="20739.66"/>
    <n v="21940.32"/>
    <n v="23988.240000000002"/>
    <n v="23884.68"/>
    <n v="21092.75"/>
    <n v="22952.12"/>
    <x v="0"/>
  </r>
  <r>
    <x v="23"/>
    <x v="0"/>
    <x v="0"/>
    <x v="0"/>
    <x v="0"/>
    <x v="0"/>
    <x v="148"/>
    <n v="24042.720000000001"/>
    <n v="24176.240000000002"/>
    <n v="11226.02"/>
    <n v="12506.24"/>
    <n v="10759.9"/>
    <n v="13588.13"/>
    <n v="13242.65"/>
    <n v="13349.71"/>
    <n v="28577.21"/>
    <n v="11872.71"/>
    <n v="26975.73"/>
    <n v="24223.79"/>
    <x v="1"/>
  </r>
  <r>
    <x v="23"/>
    <x v="0"/>
    <x v="0"/>
    <x v="0"/>
    <x v="0"/>
    <x v="0"/>
    <x v="148"/>
    <n v="22408.18"/>
    <n v="9088"/>
    <n v="12105.11"/>
    <n v="13153.4"/>
    <n v="14410.87"/>
    <n v="14788.78"/>
    <n v="16539.919999999998"/>
    <n v="13022.44"/>
    <n v="9730.61"/>
    <n v="10915.16"/>
    <n v="15507.67"/>
    <n v="14594.13"/>
    <x v="2"/>
  </r>
  <r>
    <x v="23"/>
    <x v="0"/>
    <x v="0"/>
    <x v="0"/>
    <x v="0"/>
    <x v="0"/>
    <x v="148"/>
    <n v="12489.75"/>
    <n v="9211.2199999999993"/>
    <n v="10426.41"/>
    <n v="11211.2"/>
    <n v="12884.3"/>
    <n v="8364.0300000000007"/>
    <n v="8978.5400000000009"/>
    <n v="7477.19"/>
    <n v="6944.76"/>
    <n v="7709.67"/>
    <n v="7906.57"/>
    <n v="6791.76"/>
    <x v="3"/>
  </r>
  <r>
    <x v="23"/>
    <x v="0"/>
    <x v="0"/>
    <x v="0"/>
    <x v="0"/>
    <x v="0"/>
    <x v="148"/>
    <n v="6524.26"/>
    <n v="7225.38"/>
    <n v="7155.22"/>
    <n v="6277.98"/>
    <n v="7304.73"/>
    <n v="7312.32"/>
    <n v="0"/>
    <n v="0"/>
    <n v="0"/>
    <n v="0"/>
    <n v="0"/>
    <n v="0"/>
    <x v="4"/>
  </r>
  <r>
    <x v="23"/>
    <x v="0"/>
    <x v="0"/>
    <x v="0"/>
    <x v="0"/>
    <x v="0"/>
    <x v="149"/>
    <n v="178928.8"/>
    <n v="176921.33"/>
    <n v="178069.67"/>
    <n v="155583.51"/>
    <n v="152494.20000000001"/>
    <n v="151614.76"/>
    <n v="148477.51"/>
    <n v="153044.04"/>
    <n v="143533.85"/>
    <n v="143916.32"/>
    <n v="137928"/>
    <n v="144756.82"/>
    <x v="0"/>
  </r>
  <r>
    <x v="23"/>
    <x v="0"/>
    <x v="0"/>
    <x v="0"/>
    <x v="0"/>
    <x v="0"/>
    <x v="149"/>
    <n v="143896.38"/>
    <n v="143605.35999999999"/>
    <n v="140870.01"/>
    <n v="142568.99"/>
    <n v="148382.01"/>
    <n v="148791.76"/>
    <n v="138566.82"/>
    <n v="138679.35999999999"/>
    <n v="142515.87"/>
    <n v="140201.79"/>
    <n v="138258.91"/>
    <n v="132713.54999999999"/>
    <x v="1"/>
  </r>
  <r>
    <x v="23"/>
    <x v="0"/>
    <x v="0"/>
    <x v="0"/>
    <x v="0"/>
    <x v="0"/>
    <x v="149"/>
    <n v="108629.5"/>
    <n v="111571.47"/>
    <n v="110598.5"/>
    <n v="110866.62"/>
    <n v="104577.34"/>
    <n v="103670.91"/>
    <n v="102963.03"/>
    <n v="89643.05"/>
    <n v="83557.8"/>
    <n v="83580.22"/>
    <n v="85233.87"/>
    <n v="82784.83"/>
    <x v="2"/>
  </r>
  <r>
    <x v="23"/>
    <x v="0"/>
    <x v="0"/>
    <x v="0"/>
    <x v="0"/>
    <x v="0"/>
    <x v="149"/>
    <n v="87573.19"/>
    <n v="86713.13"/>
    <n v="86722.559999999998"/>
    <n v="87897.19"/>
    <n v="84338.240000000005"/>
    <n v="81813.899999999994"/>
    <n v="72240.800000000003"/>
    <n v="74839.7"/>
    <n v="72799.16"/>
    <n v="73389.64"/>
    <n v="72756.56"/>
    <n v="74625.429999999993"/>
    <x v="3"/>
  </r>
  <r>
    <x v="23"/>
    <x v="0"/>
    <x v="0"/>
    <x v="0"/>
    <x v="0"/>
    <x v="0"/>
    <x v="149"/>
    <n v="70016.37"/>
    <n v="61342.14"/>
    <n v="63878.29"/>
    <n v="67770.92"/>
    <n v="63741.52"/>
    <n v="64354.93"/>
    <n v="0"/>
    <n v="0"/>
    <n v="0"/>
    <n v="0"/>
    <n v="0"/>
    <n v="0"/>
    <x v="4"/>
  </r>
  <r>
    <x v="23"/>
    <x v="0"/>
    <x v="0"/>
    <x v="0"/>
    <x v="0"/>
    <x v="0"/>
    <x v="150"/>
    <n v="0"/>
    <n v="203.69"/>
    <n v="0"/>
    <n v="0"/>
    <n v="0"/>
    <n v="0"/>
    <n v="0"/>
    <n v="0"/>
    <n v="0"/>
    <n v="0"/>
    <n v="0"/>
    <n v="2227.88"/>
    <x v="0"/>
  </r>
  <r>
    <x v="23"/>
    <x v="0"/>
    <x v="0"/>
    <x v="0"/>
    <x v="0"/>
    <x v="0"/>
    <x v="150"/>
    <n v="12720.94"/>
    <n v="0"/>
    <n v="0"/>
    <n v="0"/>
    <n v="0"/>
    <n v="0"/>
    <n v="10437.52"/>
    <n v="31599.26"/>
    <n v="1249.47"/>
    <n v="3207.91"/>
    <n v="3749.84"/>
    <n v="17041.060000000001"/>
    <x v="1"/>
  </r>
  <r>
    <x v="23"/>
    <x v="0"/>
    <x v="0"/>
    <x v="0"/>
    <x v="0"/>
    <x v="0"/>
    <x v="150"/>
    <n v="482.55"/>
    <n v="0"/>
    <n v="0"/>
    <n v="0"/>
    <n v="0"/>
    <n v="4538.2"/>
    <n v="0"/>
    <n v="0"/>
    <n v="0"/>
    <n v="0"/>
    <n v="0"/>
    <n v="0"/>
    <x v="2"/>
  </r>
  <r>
    <x v="23"/>
    <x v="0"/>
    <x v="0"/>
    <x v="0"/>
    <x v="0"/>
    <x v="0"/>
    <x v="150"/>
    <n v="0"/>
    <n v="0"/>
    <n v="0"/>
    <n v="0"/>
    <n v="0"/>
    <n v="0"/>
    <n v="0"/>
    <n v="0"/>
    <n v="0"/>
    <n v="0"/>
    <n v="0"/>
    <n v="0"/>
    <x v="4"/>
  </r>
  <r>
    <x v="23"/>
    <x v="0"/>
    <x v="0"/>
    <x v="0"/>
    <x v="0"/>
    <x v="0"/>
    <x v="151"/>
    <n v="8122.06"/>
    <n v="8122.06"/>
    <n v="9355.64"/>
    <n v="8122.06"/>
    <n v="8013.75"/>
    <n v="8122.06"/>
    <n v="8122.06"/>
    <n v="8122.06"/>
    <n v="7038.96"/>
    <n v="8122.06"/>
    <n v="8122.06"/>
    <n v="8122.06"/>
    <x v="0"/>
  </r>
  <r>
    <x v="23"/>
    <x v="0"/>
    <x v="0"/>
    <x v="0"/>
    <x v="0"/>
    <x v="0"/>
    <x v="151"/>
    <n v="8122.06"/>
    <n v="8122.06"/>
    <n v="8122.06"/>
    <n v="8122.06"/>
    <n v="8122.06"/>
    <n v="8122.06"/>
    <n v="7038.96"/>
    <n v="7607.76"/>
    <n v="8745.36"/>
    <n v="8745.36"/>
    <n v="8745.36"/>
    <n v="8312.1200000000008"/>
    <x v="1"/>
  </r>
  <r>
    <x v="23"/>
    <x v="0"/>
    <x v="0"/>
    <x v="0"/>
    <x v="0"/>
    <x v="0"/>
    <x v="151"/>
    <n v="5532.41"/>
    <n v="8059.4"/>
    <n v="8023.29"/>
    <n v="8745.36"/>
    <n v="8745.36"/>
    <n v="7914.98"/>
    <n v="6940.43"/>
    <n v="7662.26"/>
    <n v="7445.64"/>
    <n v="7662.26"/>
    <n v="7662.26"/>
    <n v="6543.06"/>
    <x v="2"/>
  </r>
  <r>
    <x v="23"/>
    <x v="0"/>
    <x v="0"/>
    <x v="0"/>
    <x v="0"/>
    <x v="0"/>
    <x v="151"/>
    <n v="5641.03"/>
    <n v="6437.13"/>
    <n v="7445.64"/>
    <n v="7517.85"/>
    <n v="7662.26"/>
    <n v="7662.26"/>
    <n v="6760.07"/>
    <n v="7662.26"/>
    <n v="7517.85"/>
    <n v="7662.26"/>
    <n v="7605.38"/>
    <n v="7265.13"/>
    <x v="3"/>
  </r>
  <r>
    <x v="23"/>
    <x v="0"/>
    <x v="0"/>
    <x v="0"/>
    <x v="0"/>
    <x v="0"/>
    <x v="151"/>
    <n v="5707.63"/>
    <n v="6334.27"/>
    <n v="7481.74"/>
    <n v="7662.26"/>
    <n v="7662.26"/>
    <n v="7662.26"/>
    <n v="0"/>
    <n v="0"/>
    <n v="0"/>
    <n v="0"/>
    <n v="0"/>
    <n v="0"/>
    <x v="4"/>
  </r>
  <r>
    <x v="23"/>
    <x v="0"/>
    <x v="0"/>
    <x v="0"/>
    <x v="0"/>
    <x v="0"/>
    <x v="152"/>
    <n v="0"/>
    <n v="0"/>
    <n v="0"/>
    <n v="10295.08"/>
    <n v="0"/>
    <n v="0"/>
    <n v="0"/>
    <n v="0"/>
    <n v="0"/>
    <n v="0"/>
    <n v="0"/>
    <n v="0"/>
    <x v="0"/>
  </r>
  <r>
    <x v="23"/>
    <x v="0"/>
    <x v="0"/>
    <x v="0"/>
    <x v="0"/>
    <x v="0"/>
    <x v="153"/>
    <n v="6627.87"/>
    <n v="6882.85"/>
    <n v="5424.41"/>
    <n v="5910.16"/>
    <n v="5127.0200000000004"/>
    <n v="6758.42"/>
    <n v="3453.22"/>
    <n v="330.73"/>
    <n v="394.79"/>
    <n v="789.96"/>
    <n v="1631.39"/>
    <n v="484.12"/>
    <x v="0"/>
  </r>
  <r>
    <x v="23"/>
    <x v="0"/>
    <x v="0"/>
    <x v="0"/>
    <x v="0"/>
    <x v="0"/>
    <x v="153"/>
    <n v="836.19"/>
    <n v="5996.82"/>
    <n v="18721.97"/>
    <n v="24643.75"/>
    <n v="28083.56"/>
    <n v="23395.95"/>
    <n v="22537.89"/>
    <n v="22140.560000000001"/>
    <n v="15422.62"/>
    <n v="18676.48"/>
    <n v="26654.49"/>
    <n v="1004.47"/>
    <x v="1"/>
  </r>
  <r>
    <x v="23"/>
    <x v="0"/>
    <x v="0"/>
    <x v="0"/>
    <x v="0"/>
    <x v="0"/>
    <x v="153"/>
    <n v="6055.39"/>
    <n v="11301.58"/>
    <n v="5954.29"/>
    <n v="17510.43"/>
    <n v="43054.43"/>
    <n v="134352.48000000001"/>
    <n v="108742.43"/>
    <n v="175506.86"/>
    <n v="47751.08"/>
    <n v="37077.14"/>
    <n v="66521.7"/>
    <n v="84676.68"/>
    <x v="2"/>
  </r>
  <r>
    <x v="23"/>
    <x v="0"/>
    <x v="0"/>
    <x v="0"/>
    <x v="0"/>
    <x v="0"/>
    <x v="153"/>
    <n v="68426.47"/>
    <n v="33956.699999999997"/>
    <n v="26928.91"/>
    <n v="56595.86"/>
    <n v="35687.72"/>
    <n v="23005.61"/>
    <n v="28119.81"/>
    <n v="29018.14"/>
    <n v="33288.15"/>
    <n v="63328.72"/>
    <n v="64358.49"/>
    <n v="117325.01"/>
    <x v="3"/>
  </r>
  <r>
    <x v="23"/>
    <x v="0"/>
    <x v="0"/>
    <x v="0"/>
    <x v="0"/>
    <x v="0"/>
    <x v="153"/>
    <n v="89240.639999999999"/>
    <n v="87947.87"/>
    <n v="98646.77"/>
    <n v="107929.88"/>
    <n v="50734.17"/>
    <n v="54683.95"/>
    <n v="0"/>
    <n v="0"/>
    <n v="0"/>
    <n v="0"/>
    <n v="0"/>
    <n v="0"/>
    <x v="4"/>
  </r>
  <r>
    <x v="23"/>
    <x v="0"/>
    <x v="0"/>
    <x v="0"/>
    <x v="0"/>
    <x v="0"/>
    <x v="154"/>
    <n v="34203.050000000003"/>
    <n v="32334.02"/>
    <n v="32081.3"/>
    <n v="31329.97"/>
    <n v="28116.32"/>
    <n v="27071.279999999999"/>
    <n v="27826.02"/>
    <n v="28682.31"/>
    <n v="24850.99"/>
    <n v="30028.58"/>
    <n v="27609.4"/>
    <n v="28485.67"/>
    <x v="0"/>
  </r>
  <r>
    <x v="23"/>
    <x v="0"/>
    <x v="0"/>
    <x v="0"/>
    <x v="0"/>
    <x v="0"/>
    <x v="154"/>
    <n v="29544.78"/>
    <n v="29631.19"/>
    <n v="29707.82"/>
    <n v="27797.16"/>
    <n v="27573.3"/>
    <n v="27573.3"/>
    <n v="33595.82"/>
    <n v="27866.51"/>
    <n v="25056.65"/>
    <n v="28298.58"/>
    <n v="19881.86"/>
    <n v="37134.29"/>
    <x v="1"/>
  </r>
  <r>
    <x v="23"/>
    <x v="0"/>
    <x v="0"/>
    <x v="0"/>
    <x v="0"/>
    <x v="0"/>
    <x v="154"/>
    <n v="25056.65"/>
    <n v="25056.65"/>
    <n v="25056.65"/>
    <n v="23704.25"/>
    <n v="25056.65"/>
    <n v="30015.45"/>
    <n v="29564.65"/>
    <n v="26559.32"/>
    <n v="28512.78"/>
    <n v="26559.32"/>
    <n v="24797.64"/>
    <n v="26559.32"/>
    <x v="2"/>
  </r>
  <r>
    <x v="23"/>
    <x v="0"/>
    <x v="0"/>
    <x v="0"/>
    <x v="0"/>
    <x v="0"/>
    <x v="154"/>
    <n v="28769.87"/>
    <n v="27611.18"/>
    <n v="27010.11"/>
    <n v="30315.98"/>
    <n v="32931.01"/>
    <n v="31668.38"/>
    <n v="34072.65"/>
    <n v="34072.65"/>
    <n v="34072.65"/>
    <n v="31067.32"/>
    <n v="28589.35"/>
    <n v="32017.79"/>
    <x v="3"/>
  </r>
  <r>
    <x v="23"/>
    <x v="0"/>
    <x v="0"/>
    <x v="0"/>
    <x v="0"/>
    <x v="0"/>
    <x v="154"/>
    <n v="33020.78"/>
    <n v="31518.11"/>
    <n v="33020.78"/>
    <n v="30315.99"/>
    <n v="34072.65"/>
    <n v="30165.72"/>
    <n v="0"/>
    <n v="0"/>
    <n v="0"/>
    <n v="0"/>
    <n v="0"/>
    <n v="0"/>
    <x v="4"/>
  </r>
  <r>
    <x v="23"/>
    <x v="0"/>
    <x v="0"/>
    <x v="0"/>
    <x v="0"/>
    <x v="0"/>
    <x v="155"/>
    <n v="735580.72"/>
    <n v="631774.19999999995"/>
    <n v="630954.81000000006"/>
    <n v="573949.86"/>
    <n v="573000.41"/>
    <n v="568090.47"/>
    <n v="563469.52"/>
    <n v="565989.01"/>
    <n v="551314.6"/>
    <n v="540561.47"/>
    <n v="506405.14"/>
    <n v="678825.59"/>
    <x v="0"/>
  </r>
  <r>
    <x v="23"/>
    <x v="0"/>
    <x v="0"/>
    <x v="0"/>
    <x v="0"/>
    <x v="0"/>
    <x v="155"/>
    <n v="557642.53"/>
    <n v="523726.67"/>
    <n v="524954.04"/>
    <n v="669167.89"/>
    <n v="568826.91"/>
    <n v="557117.42000000004"/>
    <n v="512627.68"/>
    <n v="506334.77"/>
    <n v="538124.97"/>
    <n v="628159.77"/>
    <n v="524923.43999999994"/>
    <n v="528379.74"/>
    <x v="1"/>
  </r>
  <r>
    <x v="23"/>
    <x v="0"/>
    <x v="0"/>
    <x v="0"/>
    <x v="0"/>
    <x v="0"/>
    <x v="155"/>
    <n v="418297.22"/>
    <n v="443519.51"/>
    <n v="438353.86"/>
    <n v="448000.89"/>
    <n v="429402.64"/>
    <n v="434702.17"/>
    <n v="415495.1"/>
    <n v="390415.87"/>
    <n v="341581.79"/>
    <n v="339812.47"/>
    <n v="352745.07"/>
    <n v="351687.24"/>
    <x v="2"/>
  </r>
  <r>
    <x v="23"/>
    <x v="0"/>
    <x v="0"/>
    <x v="0"/>
    <x v="0"/>
    <x v="0"/>
    <x v="155"/>
    <n v="408054.27"/>
    <n v="352423.54"/>
    <n v="330518.38"/>
    <n v="348340.42"/>
    <n v="347790.7"/>
    <n v="319073.45"/>
    <n v="285937.93"/>
    <n v="281070.92"/>
    <n v="265442.07"/>
    <n v="282344.33"/>
    <n v="290468.76"/>
    <n v="302490.07"/>
    <x v="3"/>
  </r>
  <r>
    <x v="23"/>
    <x v="0"/>
    <x v="0"/>
    <x v="0"/>
    <x v="0"/>
    <x v="0"/>
    <x v="155"/>
    <n v="270059.2"/>
    <n v="254771.36"/>
    <n v="264584.46000000002"/>
    <n v="255349.38"/>
    <n v="264652.38"/>
    <n v="258790.61"/>
    <n v="0"/>
    <n v="0"/>
    <n v="0"/>
    <n v="0"/>
    <n v="0"/>
    <n v="0"/>
    <x v="4"/>
  </r>
  <r>
    <x v="23"/>
    <x v="0"/>
    <x v="0"/>
    <x v="0"/>
    <x v="0"/>
    <x v="0"/>
    <x v="156"/>
    <n v="29200.94"/>
    <n v="29697.77"/>
    <n v="29789.360000000001"/>
    <n v="27739.52"/>
    <n v="27625.15"/>
    <n v="27421.78"/>
    <n v="27422.23"/>
    <n v="28398.66"/>
    <n v="27183.59"/>
    <n v="26702.54"/>
    <n v="24360.9"/>
    <n v="25010.51"/>
    <x v="0"/>
  </r>
  <r>
    <x v="23"/>
    <x v="0"/>
    <x v="0"/>
    <x v="0"/>
    <x v="0"/>
    <x v="0"/>
    <x v="156"/>
    <n v="25142.799999999999"/>
    <n v="25463.53"/>
    <n v="24882.93"/>
    <n v="25230.42"/>
    <n v="25929.97"/>
    <n v="25929.97"/>
    <n v="24513.78"/>
    <n v="23955.65"/>
    <n v="24817.54"/>
    <n v="25256.73"/>
    <n v="24909.9"/>
    <n v="22945.01"/>
    <x v="1"/>
  </r>
  <r>
    <x v="23"/>
    <x v="0"/>
    <x v="0"/>
    <x v="0"/>
    <x v="0"/>
    <x v="0"/>
    <x v="156"/>
    <n v="18336.490000000002"/>
    <n v="19372.34"/>
    <n v="19043.04"/>
    <n v="19399.330000000002"/>
    <n v="17633.63"/>
    <n v="18671.36"/>
    <n v="16664.07"/>
    <n v="17404.48"/>
    <n v="16281.81"/>
    <n v="15791.23"/>
    <n v="14721.57"/>
    <n v="13863.16"/>
    <x v="2"/>
  </r>
  <r>
    <x v="23"/>
    <x v="0"/>
    <x v="0"/>
    <x v="0"/>
    <x v="0"/>
    <x v="0"/>
    <x v="156"/>
    <n v="14684.66"/>
    <n v="15267.42"/>
    <n v="14918.27"/>
    <n v="15714.4"/>
    <n v="14621.39"/>
    <n v="15060.41"/>
    <n v="13279.83"/>
    <n v="13343.83"/>
    <n v="13416.87"/>
    <n v="13782.61"/>
    <n v="13458.07"/>
    <n v="13720.28"/>
    <x v="3"/>
  </r>
  <r>
    <x v="23"/>
    <x v="0"/>
    <x v="0"/>
    <x v="0"/>
    <x v="0"/>
    <x v="0"/>
    <x v="156"/>
    <n v="12936.85"/>
    <n v="11905.82"/>
    <n v="12175.25"/>
    <n v="12454.38"/>
    <n v="11511.64"/>
    <n v="11478.89"/>
    <n v="0"/>
    <n v="0"/>
    <n v="0"/>
    <n v="0"/>
    <n v="0"/>
    <n v="0"/>
    <x v="4"/>
  </r>
  <r>
    <x v="23"/>
    <x v="0"/>
    <x v="0"/>
    <x v="0"/>
    <x v="0"/>
    <x v="0"/>
    <x v="157"/>
    <n v="9671.25"/>
    <n v="9501.94"/>
    <n v="9678.77"/>
    <n v="8766.9"/>
    <n v="13352.63"/>
    <n v="5240.78"/>
    <n v="4590.66"/>
    <n v="5178.45"/>
    <n v="6647.57"/>
    <n v="3532.46"/>
    <n v="9508.85"/>
    <n v="0"/>
    <x v="0"/>
  </r>
  <r>
    <x v="23"/>
    <x v="0"/>
    <x v="0"/>
    <x v="0"/>
    <x v="0"/>
    <x v="0"/>
    <x v="157"/>
    <n v="8952.66"/>
    <n v="9480.85"/>
    <n v="12121.06"/>
    <n v="6902.89"/>
    <n v="1094.9100000000001"/>
    <n v="475.09"/>
    <n v="6280.44"/>
    <n v="4507.0600000000004"/>
    <n v="502.35"/>
    <n v="6478.19"/>
    <n v="1599.52"/>
    <n v="11413.84"/>
    <x v="1"/>
  </r>
  <r>
    <x v="23"/>
    <x v="0"/>
    <x v="0"/>
    <x v="0"/>
    <x v="0"/>
    <x v="0"/>
    <x v="157"/>
    <n v="2846.64"/>
    <n v="780.72"/>
    <n v="1633.26"/>
    <n v="3369.84"/>
    <n v="3923.01"/>
    <n v="2110.11"/>
    <n v="0"/>
    <n v="4403.67"/>
    <n v="1051.8699999999999"/>
    <n v="1283.07"/>
    <n v="1473.27"/>
    <n v="8213.07"/>
    <x v="2"/>
  </r>
  <r>
    <x v="23"/>
    <x v="0"/>
    <x v="0"/>
    <x v="0"/>
    <x v="0"/>
    <x v="0"/>
    <x v="157"/>
    <n v="11901.96"/>
    <n v="1720.89"/>
    <n v="4581.82"/>
    <n v="0"/>
    <n v="1188.96"/>
    <n v="4398.72"/>
    <n v="3816.55"/>
    <n v="451.53"/>
    <n v="2564.1799999999998"/>
    <n v="1775.63"/>
    <n v="1281.26"/>
    <n v="7366.18"/>
    <x v="3"/>
  </r>
  <r>
    <x v="23"/>
    <x v="0"/>
    <x v="0"/>
    <x v="0"/>
    <x v="0"/>
    <x v="0"/>
    <x v="157"/>
    <n v="867.59"/>
    <n v="0"/>
    <n v="2183.5300000000002"/>
    <n v="751.55"/>
    <n v="433.8"/>
    <n v="352.15"/>
    <n v="0"/>
    <n v="0"/>
    <n v="0"/>
    <n v="0"/>
    <n v="0"/>
    <n v="0"/>
    <x v="4"/>
  </r>
  <r>
    <x v="23"/>
    <x v="0"/>
    <x v="0"/>
    <x v="1"/>
    <x v="1"/>
    <x v="0"/>
    <x v="145"/>
    <n v="3441.89"/>
    <n v="3441.89"/>
    <n v="3441.89"/>
    <n v="3441.89"/>
    <n v="3441.89"/>
    <n v="3441.89"/>
    <n v="3059.46"/>
    <n v="3059.46"/>
    <n v="3441.89"/>
    <n v="3059.46"/>
    <n v="3059.46"/>
    <n v="3168.08"/>
    <x v="0"/>
  </r>
  <r>
    <x v="23"/>
    <x v="0"/>
    <x v="0"/>
    <x v="1"/>
    <x v="1"/>
    <x v="0"/>
    <x v="145"/>
    <n v="3168.08"/>
    <n v="3168.08"/>
    <n v="3168.08"/>
    <n v="3168.08"/>
    <n v="2376.06"/>
    <n v="1584.04"/>
    <n v="1584.04"/>
    <n v="1715.94"/>
    <n v="1210.02"/>
    <n v="1210.02"/>
    <n v="1317.58"/>
    <n v="1223.47"/>
    <x v="1"/>
  </r>
  <r>
    <x v="23"/>
    <x v="0"/>
    <x v="0"/>
    <x v="1"/>
    <x v="1"/>
    <x v="0"/>
    <x v="145"/>
    <n v="1277.24"/>
    <n v="1425.13"/>
    <n v="1613.36"/>
    <n v="1613.36"/>
    <n v="1613.36"/>
    <n v="1613.36"/>
    <n v="1613.36"/>
    <n v="1613.36"/>
    <n v="1613.36"/>
    <n v="1102.46"/>
    <n v="1586.47"/>
    <n v="1357.91"/>
    <x v="2"/>
  </r>
  <r>
    <x v="23"/>
    <x v="0"/>
    <x v="0"/>
    <x v="1"/>
    <x v="1"/>
    <x v="0"/>
    <x v="145"/>
    <n v="1419.01"/>
    <n v="1517.36"/>
    <n v="1685.96"/>
    <n v="2528.94"/>
    <n v="2528.94"/>
    <n v="2528.94"/>
    <n v="2528.94"/>
    <n v="2528.94"/>
    <n v="2528.94"/>
    <n v="2528.94"/>
    <n v="2135.5500000000002"/>
    <n v="1938.85"/>
    <x v="3"/>
  </r>
  <r>
    <x v="23"/>
    <x v="0"/>
    <x v="0"/>
    <x v="1"/>
    <x v="1"/>
    <x v="0"/>
    <x v="145"/>
    <n v="2402.4899999999998"/>
    <n v="1812.4"/>
    <n v="2528.94"/>
    <n v="2528.94"/>
    <n v="2528.94"/>
    <n v="2528.94"/>
    <n v="0"/>
    <n v="0"/>
    <n v="0"/>
    <n v="0"/>
    <n v="0"/>
    <n v="0"/>
    <x v="4"/>
  </r>
  <r>
    <x v="23"/>
    <x v="0"/>
    <x v="0"/>
    <x v="1"/>
    <x v="1"/>
    <x v="0"/>
    <x v="146"/>
    <n v="25563.08"/>
    <n v="27134.99"/>
    <n v="27134.99"/>
    <n v="27994.23"/>
    <n v="26424.959999999999"/>
    <n v="26424.959999999999"/>
    <n v="25799.72"/>
    <n v="27135.93"/>
    <n v="27135.93"/>
    <n v="27392.080000000002"/>
    <n v="27392.080000000002"/>
    <n v="28364.5"/>
    <x v="0"/>
  </r>
  <r>
    <x v="23"/>
    <x v="0"/>
    <x v="0"/>
    <x v="1"/>
    <x v="1"/>
    <x v="0"/>
    <x v="146"/>
    <n v="28364.5"/>
    <n v="27605.52"/>
    <n v="27605.52"/>
    <n v="35287.919999999998"/>
    <n v="28738.46"/>
    <n v="53021.73"/>
    <n v="27231.42"/>
    <n v="28738.46"/>
    <n v="28738.46"/>
    <n v="33260.21"/>
    <n v="0"/>
    <n v="40002.769999999997"/>
    <x v="1"/>
  </r>
  <r>
    <x v="23"/>
    <x v="0"/>
    <x v="0"/>
    <x v="1"/>
    <x v="1"/>
    <x v="0"/>
    <x v="146"/>
    <n v="31392.86"/>
    <n v="33200.199999999997"/>
    <n v="30079.1"/>
    <n v="26133.72"/>
    <n v="29065.7"/>
    <n v="27013.360000000001"/>
    <n v="25024.63"/>
    <n v="25894.57"/>
    <n v="30012.59"/>
    <n v="24339.08"/>
    <n v="26773.82"/>
    <n v="27515.22"/>
    <x v="2"/>
  </r>
  <r>
    <x v="23"/>
    <x v="0"/>
    <x v="0"/>
    <x v="1"/>
    <x v="1"/>
    <x v="0"/>
    <x v="146"/>
    <n v="28381.45"/>
    <n v="48718.84"/>
    <n v="33672.85"/>
    <n v="41614.120000000003"/>
    <n v="37849.78"/>
    <n v="30579.16"/>
    <n v="31846.7"/>
    <n v="41269.56"/>
    <n v="32368.240000000002"/>
    <n v="26921.25"/>
    <n v="33704.69"/>
    <n v="32513.360000000001"/>
    <x v="3"/>
  </r>
  <r>
    <x v="23"/>
    <x v="0"/>
    <x v="0"/>
    <x v="1"/>
    <x v="1"/>
    <x v="0"/>
    <x v="146"/>
    <n v="30681.69"/>
    <n v="32580.2"/>
    <n v="43686.81"/>
    <n v="35300.21"/>
    <n v="38173.160000000003"/>
    <n v="39817.629999999997"/>
    <n v="0"/>
    <n v="0"/>
    <n v="0"/>
    <n v="0"/>
    <n v="0"/>
    <n v="0"/>
    <x v="4"/>
  </r>
  <r>
    <x v="23"/>
    <x v="0"/>
    <x v="0"/>
    <x v="1"/>
    <x v="1"/>
    <x v="0"/>
    <x v="147"/>
    <n v="0"/>
    <n v="0"/>
    <n v="0"/>
    <n v="0"/>
    <n v="2666"/>
    <n v="2666"/>
    <n v="2399.4"/>
    <n v="2666"/>
    <n v="2488.27"/>
    <n v="2666"/>
    <n v="2666"/>
    <n v="2666"/>
    <x v="3"/>
  </r>
  <r>
    <x v="23"/>
    <x v="0"/>
    <x v="0"/>
    <x v="1"/>
    <x v="1"/>
    <x v="0"/>
    <x v="147"/>
    <n v="2666"/>
    <n v="2666"/>
    <n v="977.53"/>
    <n v="0"/>
    <n v="0"/>
    <n v="0"/>
    <n v="0"/>
    <n v="0"/>
    <n v="0"/>
    <n v="0"/>
    <n v="0"/>
    <n v="0"/>
    <x v="4"/>
  </r>
  <r>
    <x v="23"/>
    <x v="0"/>
    <x v="0"/>
    <x v="1"/>
    <x v="1"/>
    <x v="0"/>
    <x v="148"/>
    <n v="20578.91"/>
    <n v="23654.75"/>
    <n v="24355.71"/>
    <n v="22167.46"/>
    <n v="25597.05"/>
    <n v="26668.67"/>
    <n v="21858.85"/>
    <n v="24883.86"/>
    <n v="21774.07"/>
    <n v="23567.39"/>
    <n v="26222.23"/>
    <n v="26317.1"/>
    <x v="0"/>
  </r>
  <r>
    <x v="23"/>
    <x v="0"/>
    <x v="0"/>
    <x v="1"/>
    <x v="1"/>
    <x v="0"/>
    <x v="148"/>
    <n v="22700.95"/>
    <n v="21603.88"/>
    <n v="20876.740000000002"/>
    <n v="20709.68"/>
    <n v="7076.59"/>
    <n v="8063.72"/>
    <n v="16074.34"/>
    <n v="17105.2"/>
    <n v="16125.87"/>
    <n v="13561.68"/>
    <n v="17076.990000000002"/>
    <n v="19940.66"/>
    <x v="1"/>
  </r>
  <r>
    <x v="23"/>
    <x v="0"/>
    <x v="0"/>
    <x v="1"/>
    <x v="1"/>
    <x v="0"/>
    <x v="148"/>
    <n v="17096.39"/>
    <n v="18462.759999999998"/>
    <n v="13037.96"/>
    <n v="17733.28"/>
    <n v="18214.04"/>
    <n v="14127.21"/>
    <n v="17991.330000000002"/>
    <n v="11640.23"/>
    <n v="11563.22"/>
    <n v="13565.94"/>
    <n v="17738.52"/>
    <n v="20384.11"/>
    <x v="2"/>
  </r>
  <r>
    <x v="23"/>
    <x v="0"/>
    <x v="0"/>
    <x v="1"/>
    <x v="1"/>
    <x v="0"/>
    <x v="148"/>
    <n v="21657.15"/>
    <n v="16570.759999999998"/>
    <n v="15416.18"/>
    <n v="20507"/>
    <n v="25279.4"/>
    <n v="18828.21"/>
    <n v="12733.13"/>
    <n v="17705.88"/>
    <n v="15722.65"/>
    <n v="9342.3700000000008"/>
    <n v="11846.58"/>
    <n v="11369.47"/>
    <x v="3"/>
  </r>
  <r>
    <x v="23"/>
    <x v="0"/>
    <x v="0"/>
    <x v="1"/>
    <x v="1"/>
    <x v="0"/>
    <x v="148"/>
    <n v="9280.2199999999993"/>
    <n v="13427.72"/>
    <n v="11608.02"/>
    <n v="17123.68"/>
    <n v="16344.19"/>
    <n v="17846.28"/>
    <n v="0"/>
    <n v="0"/>
    <n v="0"/>
    <n v="0"/>
    <n v="0"/>
    <n v="0"/>
    <x v="4"/>
  </r>
  <r>
    <x v="23"/>
    <x v="0"/>
    <x v="0"/>
    <x v="1"/>
    <x v="1"/>
    <x v="0"/>
    <x v="149"/>
    <n v="126371.58"/>
    <n v="127294.83"/>
    <n v="127696.57"/>
    <n v="121386.52"/>
    <n v="112922.57"/>
    <n v="113063.74"/>
    <n v="113077.85"/>
    <n v="115016.57"/>
    <n v="117972.74"/>
    <n v="119179.68"/>
    <n v="119601.86"/>
    <n v="124163.36"/>
    <x v="0"/>
  </r>
  <r>
    <x v="23"/>
    <x v="0"/>
    <x v="0"/>
    <x v="1"/>
    <x v="1"/>
    <x v="0"/>
    <x v="149"/>
    <n v="122886.69"/>
    <n v="123450.63"/>
    <n v="122926.44"/>
    <n v="119545.09"/>
    <n v="119112.88"/>
    <n v="121043.07"/>
    <n v="103194.42"/>
    <n v="104769.38"/>
    <n v="104918.24"/>
    <n v="103118.61"/>
    <n v="102683.02"/>
    <n v="98987.17"/>
    <x v="1"/>
  </r>
  <r>
    <x v="23"/>
    <x v="0"/>
    <x v="0"/>
    <x v="1"/>
    <x v="1"/>
    <x v="0"/>
    <x v="149"/>
    <n v="87976.82"/>
    <n v="91930.46"/>
    <n v="89894.51"/>
    <n v="88753.47"/>
    <n v="88609.89"/>
    <n v="87747.99"/>
    <n v="80233.63"/>
    <n v="84620.88"/>
    <n v="83750.41"/>
    <n v="78073.679999999993"/>
    <n v="80103.12"/>
    <n v="75786.39"/>
    <x v="2"/>
  </r>
  <r>
    <x v="23"/>
    <x v="0"/>
    <x v="0"/>
    <x v="1"/>
    <x v="1"/>
    <x v="0"/>
    <x v="149"/>
    <n v="70997.710000000006"/>
    <n v="76900.36"/>
    <n v="73958.350000000006"/>
    <n v="83024.06"/>
    <n v="80593.72"/>
    <n v="72064.28"/>
    <n v="62470.28"/>
    <n v="67412.58"/>
    <n v="68331.679999999993"/>
    <n v="64461.64"/>
    <n v="72207.27"/>
    <n v="72216.490000000005"/>
    <x v="3"/>
  </r>
  <r>
    <x v="23"/>
    <x v="0"/>
    <x v="0"/>
    <x v="1"/>
    <x v="1"/>
    <x v="0"/>
    <x v="149"/>
    <n v="62864.91"/>
    <n v="65261.2"/>
    <n v="73406.37"/>
    <n v="74833.990000000005"/>
    <n v="75680.55"/>
    <n v="74593.48"/>
    <n v="0"/>
    <n v="0"/>
    <n v="0"/>
    <n v="0"/>
    <n v="0"/>
    <n v="0"/>
    <x v="4"/>
  </r>
  <r>
    <x v="23"/>
    <x v="0"/>
    <x v="0"/>
    <x v="1"/>
    <x v="1"/>
    <x v="0"/>
    <x v="150"/>
    <n v="0"/>
    <n v="0"/>
    <n v="19183.05"/>
    <n v="0"/>
    <n v="0"/>
    <n v="0"/>
    <n v="0"/>
    <n v="0"/>
    <n v="0"/>
    <n v="0"/>
    <n v="0"/>
    <n v="0"/>
    <x v="0"/>
  </r>
  <r>
    <x v="23"/>
    <x v="0"/>
    <x v="0"/>
    <x v="1"/>
    <x v="1"/>
    <x v="0"/>
    <x v="150"/>
    <n v="0"/>
    <n v="0"/>
    <n v="0"/>
    <n v="0"/>
    <n v="0"/>
    <n v="0"/>
    <n v="0"/>
    <n v="0"/>
    <n v="0"/>
    <n v="0"/>
    <n v="0"/>
    <n v="0"/>
    <x v="2"/>
  </r>
  <r>
    <x v="23"/>
    <x v="0"/>
    <x v="0"/>
    <x v="1"/>
    <x v="1"/>
    <x v="0"/>
    <x v="150"/>
    <n v="18379.919999999998"/>
    <n v="0"/>
    <n v="20595.48"/>
    <n v="0"/>
    <n v="23856.75"/>
    <n v="0"/>
    <n v="0"/>
    <n v="0"/>
    <n v="0"/>
    <n v="0"/>
    <n v="0"/>
    <n v="20595.48"/>
    <x v="3"/>
  </r>
  <r>
    <x v="23"/>
    <x v="0"/>
    <x v="0"/>
    <x v="1"/>
    <x v="1"/>
    <x v="0"/>
    <x v="150"/>
    <n v="0"/>
    <n v="1253.73"/>
    <n v="0"/>
    <n v="0"/>
    <n v="0"/>
    <n v="0"/>
    <n v="0"/>
    <n v="0"/>
    <n v="0"/>
    <n v="0"/>
    <n v="0"/>
    <n v="0"/>
    <x v="4"/>
  </r>
  <r>
    <x v="23"/>
    <x v="0"/>
    <x v="0"/>
    <x v="1"/>
    <x v="1"/>
    <x v="0"/>
    <x v="151"/>
    <n v="9519.61"/>
    <n v="9519.61"/>
    <n v="9519.61"/>
    <n v="9474.84"/>
    <n v="9519.61"/>
    <n v="9519.61"/>
    <n v="9519.61"/>
    <n v="9064.57"/>
    <n v="9519.61"/>
    <n v="9519.61"/>
    <n v="9519.61"/>
    <n v="9519.61"/>
    <x v="0"/>
  </r>
  <r>
    <x v="23"/>
    <x v="0"/>
    <x v="0"/>
    <x v="1"/>
    <x v="1"/>
    <x v="0"/>
    <x v="151"/>
    <n v="9027.1"/>
    <n v="8176.4"/>
    <n v="8176.4"/>
    <n v="6214.46"/>
    <n v="6886.07"/>
    <n v="7557.67"/>
    <n v="6617.42"/>
    <n v="6124.91"/>
    <n v="6214.46"/>
    <n v="6214.46"/>
    <n v="6214.46"/>
    <n v="6214.46"/>
    <x v="1"/>
  </r>
  <r>
    <x v="23"/>
    <x v="0"/>
    <x v="0"/>
    <x v="1"/>
    <x v="1"/>
    <x v="0"/>
    <x v="151"/>
    <n v="5076.8599999999997"/>
    <n v="6214.46"/>
    <n v="5318.99"/>
    <n v="5897.98"/>
    <n v="6214.46"/>
    <n v="6214.46"/>
    <n v="6214.46"/>
    <n v="6214.46"/>
    <n v="5856.27"/>
    <n v="6214.46"/>
    <n v="4632.04"/>
    <n v="3716.38"/>
    <x v="2"/>
  </r>
  <r>
    <x v="23"/>
    <x v="0"/>
    <x v="0"/>
    <x v="1"/>
    <x v="1"/>
    <x v="0"/>
    <x v="151"/>
    <n v="3877.04"/>
    <n v="6214.46"/>
    <n v="5318.99"/>
    <n v="6214.46"/>
    <n v="4632.04"/>
    <n v="3049.61"/>
    <n v="1912.01"/>
    <n v="3049.61"/>
    <n v="2367.0500000000002"/>
    <n v="3042.31"/>
    <n v="3049.61"/>
    <n v="5552.11"/>
    <x v="3"/>
  </r>
  <r>
    <x v="23"/>
    <x v="0"/>
    <x v="0"/>
    <x v="1"/>
    <x v="1"/>
    <x v="0"/>
    <x v="151"/>
    <n v="5930.06"/>
    <n v="6214.46"/>
    <n v="4540.37"/>
    <n v="3210.04"/>
    <n v="5851.27"/>
    <n v="4881.79"/>
    <n v="0"/>
    <n v="0"/>
    <n v="0"/>
    <n v="0"/>
    <n v="0"/>
    <n v="0"/>
    <x v="4"/>
  </r>
  <r>
    <x v="23"/>
    <x v="0"/>
    <x v="0"/>
    <x v="1"/>
    <x v="1"/>
    <x v="0"/>
    <x v="153"/>
    <n v="12067.65"/>
    <n v="15635.25"/>
    <n v="15670.32"/>
    <n v="15392.23"/>
    <n v="19141.060000000001"/>
    <n v="15238.44"/>
    <n v="14229.1"/>
    <n v="10316.07"/>
    <n v="15218.14"/>
    <n v="12406.99"/>
    <n v="14266.39"/>
    <n v="24133.85"/>
    <x v="0"/>
  </r>
  <r>
    <x v="23"/>
    <x v="0"/>
    <x v="0"/>
    <x v="1"/>
    <x v="1"/>
    <x v="0"/>
    <x v="153"/>
    <n v="17051.32"/>
    <n v="18964.419999999998"/>
    <n v="30172.15"/>
    <n v="17879.73"/>
    <n v="1770.07"/>
    <n v="5663.14"/>
    <n v="3058.73"/>
    <n v="5521.01"/>
    <n v="3253.16"/>
    <n v="3281.12"/>
    <n v="2903.37"/>
    <n v="9.36"/>
    <x v="1"/>
  </r>
  <r>
    <x v="23"/>
    <x v="0"/>
    <x v="0"/>
    <x v="1"/>
    <x v="1"/>
    <x v="0"/>
    <x v="153"/>
    <n v="93.69"/>
    <n v="28.61"/>
    <n v="104.7"/>
    <n v="182.24"/>
    <n v="4817.1099999999997"/>
    <n v="4302.4799999999996"/>
    <n v="0"/>
    <n v="610.97"/>
    <n v="0"/>
    <n v="554.5"/>
    <n v="589.15"/>
    <n v="26.21"/>
    <x v="2"/>
  </r>
  <r>
    <x v="23"/>
    <x v="0"/>
    <x v="0"/>
    <x v="1"/>
    <x v="1"/>
    <x v="0"/>
    <x v="153"/>
    <n v="215.28"/>
    <n v="209.25"/>
    <n v="710.11"/>
    <n v="3315.49"/>
    <n v="19900.72"/>
    <n v="9034.49"/>
    <n v="46.79"/>
    <n v="4.4000000000000004"/>
    <n v="1033.19"/>
    <n v="0"/>
    <n v="0"/>
    <n v="7399.65"/>
    <x v="3"/>
  </r>
  <r>
    <x v="23"/>
    <x v="0"/>
    <x v="0"/>
    <x v="1"/>
    <x v="1"/>
    <x v="0"/>
    <x v="153"/>
    <n v="2696.34"/>
    <n v="1227.58"/>
    <n v="6828.18"/>
    <n v="14908.04"/>
    <n v="28777.58"/>
    <n v="17779.93"/>
    <n v="0"/>
    <n v="0"/>
    <n v="0"/>
    <n v="0"/>
    <n v="0"/>
    <n v="0"/>
    <x v="4"/>
  </r>
  <r>
    <x v="23"/>
    <x v="0"/>
    <x v="0"/>
    <x v="1"/>
    <x v="1"/>
    <x v="0"/>
    <x v="154"/>
    <n v="37138.33"/>
    <n v="33403.46"/>
    <n v="36221.089999999997"/>
    <n v="33919.879999999997"/>
    <n v="33369.269999999997"/>
    <n v="37414.99"/>
    <n v="36332.53"/>
    <n v="33797.589999999997"/>
    <n v="35370.53"/>
    <n v="35575.4"/>
    <n v="33735.74"/>
    <n v="33288"/>
    <x v="0"/>
  </r>
  <r>
    <x v="23"/>
    <x v="0"/>
    <x v="0"/>
    <x v="1"/>
    <x v="1"/>
    <x v="0"/>
    <x v="154"/>
    <n v="36530.19"/>
    <n v="36861.47"/>
    <n v="38222.720000000001"/>
    <n v="36420.83"/>
    <n v="46274.98"/>
    <n v="42651.02"/>
    <n v="45568.58"/>
    <n v="47642.3"/>
    <n v="47048.05"/>
    <n v="44959.519999999997"/>
    <n v="32549.11"/>
    <n v="42892.92"/>
    <x v="1"/>
  </r>
  <r>
    <x v="23"/>
    <x v="0"/>
    <x v="0"/>
    <x v="1"/>
    <x v="1"/>
    <x v="0"/>
    <x v="154"/>
    <n v="35212.32"/>
    <n v="38541.120000000003"/>
    <n v="52532.21"/>
    <n v="46123.38"/>
    <n v="40244.449999999997"/>
    <n v="46259.83"/>
    <n v="45753.51"/>
    <n v="47048.05"/>
    <n v="44740.05"/>
    <n v="43904.19"/>
    <n v="39890.69"/>
    <n v="44260.71"/>
    <x v="2"/>
  </r>
  <r>
    <x v="23"/>
    <x v="0"/>
    <x v="0"/>
    <x v="1"/>
    <x v="1"/>
    <x v="0"/>
    <x v="154"/>
    <n v="39835.78"/>
    <n v="46416.73"/>
    <n v="41869.919999999998"/>
    <n v="48106.98"/>
    <n v="58356.55"/>
    <n v="56529.19"/>
    <n v="54630.04"/>
    <n v="58349.22"/>
    <n v="57472.52"/>
    <n v="55280.77"/>
    <n v="59088.95"/>
    <n v="35409.61"/>
    <x v="3"/>
  </r>
  <r>
    <x v="23"/>
    <x v="0"/>
    <x v="0"/>
    <x v="1"/>
    <x v="1"/>
    <x v="0"/>
    <x v="154"/>
    <n v="45198.71"/>
    <n v="46678.18"/>
    <n v="46054.39"/>
    <n v="43719.25"/>
    <n v="47341.61"/>
    <n v="44062.17"/>
    <n v="0"/>
    <n v="0"/>
    <n v="0"/>
    <n v="0"/>
    <n v="0"/>
    <n v="0"/>
    <x v="4"/>
  </r>
  <r>
    <x v="23"/>
    <x v="0"/>
    <x v="0"/>
    <x v="1"/>
    <x v="1"/>
    <x v="0"/>
    <x v="155"/>
    <n v="660702.74"/>
    <n v="552979.37"/>
    <n v="544010.22"/>
    <n v="591122.44999999995"/>
    <n v="516411.74"/>
    <n v="501995.43"/>
    <n v="488701.9"/>
    <n v="496051.55"/>
    <n v="502607.77"/>
    <n v="512680.11"/>
    <n v="518580.73"/>
    <n v="751529.81"/>
    <x v="0"/>
  </r>
  <r>
    <x v="23"/>
    <x v="0"/>
    <x v="0"/>
    <x v="1"/>
    <x v="1"/>
    <x v="0"/>
    <x v="155"/>
    <n v="526623.29"/>
    <n v="521637.47"/>
    <n v="520542.88"/>
    <n v="707136.42"/>
    <n v="511903.87"/>
    <n v="518499.51"/>
    <n v="477884.94"/>
    <n v="461236.23"/>
    <n v="458795.76"/>
    <n v="471273.93"/>
    <n v="453095.13"/>
    <n v="434338.04"/>
    <x v="1"/>
  </r>
  <r>
    <x v="23"/>
    <x v="0"/>
    <x v="0"/>
    <x v="1"/>
    <x v="1"/>
    <x v="0"/>
    <x v="155"/>
    <n v="385421.29"/>
    <n v="398766.99"/>
    <n v="390533.1"/>
    <n v="392985.94"/>
    <n v="396168"/>
    <n v="382234.04"/>
    <n v="345725.98"/>
    <n v="367403.9"/>
    <n v="356941.53"/>
    <n v="337864.53"/>
    <n v="359440.71"/>
    <n v="335692.03"/>
    <x v="2"/>
  </r>
  <r>
    <x v="23"/>
    <x v="0"/>
    <x v="0"/>
    <x v="1"/>
    <x v="1"/>
    <x v="0"/>
    <x v="155"/>
    <n v="390308.86"/>
    <n v="344937.12"/>
    <n v="324396.76"/>
    <n v="351063.76"/>
    <n v="349687.09"/>
    <n v="317710.21000000002"/>
    <n v="279879.64"/>
    <n v="296422.69"/>
    <n v="294661.90999999997"/>
    <n v="292359.23"/>
    <n v="324481.90000000002"/>
    <n v="330661.51"/>
    <x v="3"/>
  </r>
  <r>
    <x v="23"/>
    <x v="0"/>
    <x v="0"/>
    <x v="1"/>
    <x v="1"/>
    <x v="0"/>
    <x v="155"/>
    <n v="276338.21000000002"/>
    <n v="283186.78000000003"/>
    <n v="319312.19"/>
    <n v="308426.65999999997"/>
    <n v="333132.28999999998"/>
    <n v="321964.12"/>
    <n v="0"/>
    <n v="0"/>
    <n v="0"/>
    <n v="0"/>
    <n v="0"/>
    <n v="0"/>
    <x v="4"/>
  </r>
  <r>
    <x v="23"/>
    <x v="0"/>
    <x v="0"/>
    <x v="1"/>
    <x v="1"/>
    <x v="0"/>
    <x v="156"/>
    <n v="26099.1"/>
    <n v="26654.49"/>
    <n v="26897.02"/>
    <n v="27015.63"/>
    <n v="25393.360000000001"/>
    <n v="25169.26"/>
    <n v="25389.18"/>
    <n v="25605.06"/>
    <n v="26649.94"/>
    <n v="26948.880000000001"/>
    <n v="27018.18"/>
    <n v="27853.51"/>
    <x v="0"/>
  </r>
  <r>
    <x v="23"/>
    <x v="0"/>
    <x v="0"/>
    <x v="1"/>
    <x v="1"/>
    <x v="0"/>
    <x v="156"/>
    <n v="27781.200000000001"/>
    <n v="26939.3"/>
    <n v="26570.42"/>
    <n v="26036.41"/>
    <n v="26287.72"/>
    <n v="26500.2"/>
    <n v="24741.040000000001"/>
    <n v="24866.39"/>
    <n v="24767.72"/>
    <n v="24714.52"/>
    <n v="24174.48"/>
    <n v="22763.68"/>
    <x v="1"/>
  </r>
  <r>
    <x v="23"/>
    <x v="0"/>
    <x v="0"/>
    <x v="1"/>
    <x v="1"/>
    <x v="0"/>
    <x v="156"/>
    <n v="20839.22"/>
    <n v="22178.51"/>
    <n v="22046.720000000001"/>
    <n v="21679.71"/>
    <n v="22350.69"/>
    <n v="22485.86"/>
    <n v="20508.93"/>
    <n v="21298.3"/>
    <n v="20918.830000000002"/>
    <n v="19932.68"/>
    <n v="20533.72"/>
    <n v="19676.41"/>
    <x v="2"/>
  </r>
  <r>
    <x v="23"/>
    <x v="0"/>
    <x v="0"/>
    <x v="1"/>
    <x v="1"/>
    <x v="0"/>
    <x v="156"/>
    <n v="17509.59"/>
    <n v="19349.37"/>
    <n v="18560.34"/>
    <n v="21045.67"/>
    <n v="20714.77"/>
    <n v="18091.599999999999"/>
    <n v="15239.19"/>
    <n v="16660.48"/>
    <n v="16543.740000000002"/>
    <n v="16096.76"/>
    <n v="17542.509999999998"/>
    <n v="16827.62"/>
    <x v="3"/>
  </r>
  <r>
    <x v="23"/>
    <x v="0"/>
    <x v="0"/>
    <x v="1"/>
    <x v="1"/>
    <x v="0"/>
    <x v="156"/>
    <n v="14408.72"/>
    <n v="15023.25"/>
    <n v="16326.62"/>
    <n v="16500.27"/>
    <n v="16946.29"/>
    <n v="16636.03"/>
    <n v="0"/>
    <n v="0"/>
    <n v="0"/>
    <n v="0"/>
    <n v="0"/>
    <n v="0"/>
    <x v="4"/>
  </r>
  <r>
    <x v="23"/>
    <x v="0"/>
    <x v="0"/>
    <x v="1"/>
    <x v="1"/>
    <x v="0"/>
    <x v="157"/>
    <n v="4062.87"/>
    <n v="5252.94"/>
    <n v="6947.89"/>
    <n v="5704.75"/>
    <n v="9686.02"/>
    <n v="9998.2800000000007"/>
    <n v="1953.9"/>
    <n v="14703.32"/>
    <n v="5700.21"/>
    <n v="7198.6"/>
    <n v="3470.66"/>
    <n v="0"/>
    <x v="0"/>
  </r>
  <r>
    <x v="23"/>
    <x v="0"/>
    <x v="0"/>
    <x v="1"/>
    <x v="1"/>
    <x v="0"/>
    <x v="157"/>
    <n v="3489.28"/>
    <n v="1708.39"/>
    <n v="5009.3100000000004"/>
    <n v="2226.6799999999998"/>
    <n v="1070.99"/>
    <n v="1134.55"/>
    <n v="8227.4599999999991"/>
    <n v="1899.41"/>
    <n v="97.54"/>
    <n v="2774"/>
    <n v="5919.51"/>
    <n v="1951.68"/>
    <x v="1"/>
  </r>
  <r>
    <x v="23"/>
    <x v="0"/>
    <x v="0"/>
    <x v="1"/>
    <x v="1"/>
    <x v="0"/>
    <x v="157"/>
    <n v="3343.32"/>
    <n v="7387.92"/>
    <n v="8205.57"/>
    <n v="178.44"/>
    <n v="1233.55"/>
    <n v="0"/>
    <n v="909.7"/>
    <n v="4062.6"/>
    <n v="2749.79"/>
    <n v="5958.52"/>
    <n v="3693.7"/>
    <n v="3001.81"/>
    <x v="2"/>
  </r>
  <r>
    <x v="23"/>
    <x v="0"/>
    <x v="0"/>
    <x v="1"/>
    <x v="1"/>
    <x v="0"/>
    <x v="157"/>
    <n v="11685.94"/>
    <n v="5309.08"/>
    <n v="2956.88"/>
    <n v="1699.87"/>
    <n v="768.1"/>
    <n v="4302.17"/>
    <n v="1256.03"/>
    <n v="3888.23"/>
    <n v="3711.33"/>
    <n v="6684.97"/>
    <n v="7244.94"/>
    <n v="2086.73"/>
    <x v="3"/>
  </r>
  <r>
    <x v="23"/>
    <x v="0"/>
    <x v="0"/>
    <x v="1"/>
    <x v="1"/>
    <x v="0"/>
    <x v="157"/>
    <n v="0"/>
    <n v="2725.15"/>
    <n v="2894.05"/>
    <n v="5181.3100000000004"/>
    <n v="1962.41"/>
    <n v="2231.37"/>
    <n v="0"/>
    <n v="0"/>
    <n v="0"/>
    <n v="0"/>
    <n v="0"/>
    <n v="0"/>
    <x v="4"/>
  </r>
  <r>
    <x v="24"/>
    <x v="0"/>
    <x v="0"/>
    <x v="0"/>
    <x v="0"/>
    <x v="0"/>
    <x v="158"/>
    <n v="0"/>
    <n v="0"/>
    <n v="0"/>
    <n v="0"/>
    <n v="4184.24"/>
    <n v="0"/>
    <n v="0"/>
    <n v="0"/>
    <n v="0"/>
    <n v="0"/>
    <n v="0"/>
    <n v="0"/>
    <x v="0"/>
  </r>
  <r>
    <x v="24"/>
    <x v="0"/>
    <x v="0"/>
    <x v="0"/>
    <x v="0"/>
    <x v="0"/>
    <x v="159"/>
    <n v="158"/>
    <n v="0"/>
    <n v="1920.5"/>
    <n v="394.5"/>
    <n v="158"/>
    <n v="0"/>
    <n v="0"/>
    <n v="75"/>
    <n v="657.5"/>
    <n v="2868.5"/>
    <n v="0"/>
    <n v="131.5"/>
    <x v="0"/>
  </r>
  <r>
    <x v="24"/>
    <x v="0"/>
    <x v="0"/>
    <x v="0"/>
    <x v="0"/>
    <x v="0"/>
    <x v="159"/>
    <n v="0"/>
    <n v="657.5"/>
    <n v="0"/>
    <n v="0"/>
    <n v="-1446.5"/>
    <n v="-2104"/>
    <n v="0"/>
    <n v="-429"/>
    <n v="-1709.5"/>
    <n v="0"/>
    <n v="-1157.2"/>
    <n v="-2709"/>
    <x v="1"/>
  </r>
  <r>
    <x v="24"/>
    <x v="0"/>
    <x v="0"/>
    <x v="0"/>
    <x v="0"/>
    <x v="0"/>
    <x v="159"/>
    <n v="394.5"/>
    <n v="0"/>
    <n v="0"/>
    <n v="0"/>
    <n v="0"/>
    <n v="0"/>
    <n v="657.5"/>
    <n v="0"/>
    <n v="0"/>
    <n v="0"/>
    <n v="0"/>
    <n v="-3294"/>
    <x v="2"/>
  </r>
  <r>
    <x v="24"/>
    <x v="0"/>
    <x v="0"/>
    <x v="0"/>
    <x v="0"/>
    <x v="0"/>
    <x v="159"/>
    <n v="0"/>
    <n v="0"/>
    <n v="0"/>
    <n v="0"/>
    <n v="0"/>
    <n v="0"/>
    <n v="0"/>
    <n v="0"/>
    <n v="0"/>
    <n v="0"/>
    <n v="0"/>
    <n v="0"/>
    <x v="3"/>
  </r>
  <r>
    <x v="24"/>
    <x v="0"/>
    <x v="0"/>
    <x v="0"/>
    <x v="0"/>
    <x v="0"/>
    <x v="159"/>
    <n v="0"/>
    <n v="0"/>
    <n v="0"/>
    <n v="-1771"/>
    <n v="0"/>
    <n v="0"/>
    <n v="0"/>
    <n v="0"/>
    <n v="0"/>
    <n v="0"/>
    <n v="0"/>
    <n v="0"/>
    <x v="4"/>
  </r>
  <r>
    <x v="24"/>
    <x v="0"/>
    <x v="0"/>
    <x v="0"/>
    <x v="0"/>
    <x v="0"/>
    <x v="160"/>
    <n v="1826.1"/>
    <n v="1130.95"/>
    <n v="0"/>
    <n v="3522.3"/>
    <n v="698.4"/>
    <n v="0"/>
    <n v="0"/>
    <n v="1331.1"/>
    <n v="707.1"/>
    <n v="0"/>
    <n v="0"/>
    <n v="1936.85"/>
    <x v="0"/>
  </r>
  <r>
    <x v="24"/>
    <x v="0"/>
    <x v="0"/>
    <x v="0"/>
    <x v="0"/>
    <x v="0"/>
    <x v="160"/>
    <n v="16022.22"/>
    <n v="1468.12"/>
    <n v="0"/>
    <n v="1088.1199999999999"/>
    <n v="0"/>
    <n v="227.95"/>
    <n v="4597.25"/>
    <n v="0"/>
    <n v="0"/>
    <n v="1244.6199999999999"/>
    <n v="0"/>
    <n v="377.27"/>
    <x v="1"/>
  </r>
  <r>
    <x v="24"/>
    <x v="0"/>
    <x v="0"/>
    <x v="0"/>
    <x v="0"/>
    <x v="0"/>
    <x v="160"/>
    <n v="0"/>
    <n v="449.91"/>
    <n v="1842.28"/>
    <n v="0"/>
    <n v="903.29"/>
    <n v="2724.03"/>
    <n v="374.18"/>
    <n v="266.04000000000002"/>
    <n v="263.14"/>
    <n v="0"/>
    <n v="1019.4"/>
    <n v="265.92"/>
    <x v="2"/>
  </r>
  <r>
    <x v="24"/>
    <x v="0"/>
    <x v="0"/>
    <x v="0"/>
    <x v="0"/>
    <x v="0"/>
    <x v="160"/>
    <n v="1427.11"/>
    <n v="303.44"/>
    <n v="589.15"/>
    <n v="272.95999999999998"/>
    <n v="2063.9499999999998"/>
    <n v="1044.78"/>
    <n v="208.15"/>
    <n v="420.98"/>
    <n v="508.31"/>
    <n v="1360.34"/>
    <n v="3086.39"/>
    <n v="0"/>
    <x v="3"/>
  </r>
  <r>
    <x v="24"/>
    <x v="0"/>
    <x v="0"/>
    <x v="0"/>
    <x v="0"/>
    <x v="0"/>
    <x v="160"/>
    <n v="468.4"/>
    <n v="0"/>
    <n v="0"/>
    <n v="0"/>
    <n v="0"/>
    <n v="1715.47"/>
    <n v="0"/>
    <n v="0"/>
    <n v="0"/>
    <n v="0"/>
    <n v="0"/>
    <n v="0"/>
    <x v="4"/>
  </r>
  <r>
    <x v="24"/>
    <x v="0"/>
    <x v="0"/>
    <x v="0"/>
    <x v="0"/>
    <x v="0"/>
    <x v="161"/>
    <n v="1773"/>
    <n v="0"/>
    <n v="0"/>
    <n v="0"/>
    <n v="0"/>
    <n v="0"/>
    <n v="0"/>
    <n v="0"/>
    <n v="0"/>
    <n v="0"/>
    <n v="0"/>
    <n v="0"/>
    <x v="2"/>
  </r>
  <r>
    <x v="24"/>
    <x v="0"/>
    <x v="0"/>
    <x v="0"/>
    <x v="0"/>
    <x v="0"/>
    <x v="162"/>
    <n v="0"/>
    <n v="1216.56"/>
    <n v="1259.24"/>
    <n v="1816.48"/>
    <n v="0"/>
    <n v="0"/>
    <n v="0"/>
    <n v="0"/>
    <n v="697.42"/>
    <n v="2604.34"/>
    <n v="582.64"/>
    <n v="3192.96"/>
    <x v="0"/>
  </r>
  <r>
    <x v="24"/>
    <x v="0"/>
    <x v="0"/>
    <x v="0"/>
    <x v="0"/>
    <x v="0"/>
    <x v="162"/>
    <n v="-24.57"/>
    <n v="0"/>
    <n v="826.7"/>
    <n v="0"/>
    <n v="0"/>
    <n v="0"/>
    <n v="0"/>
    <n v="0"/>
    <n v="0"/>
    <n v="0"/>
    <n v="0"/>
    <n v="0"/>
    <x v="1"/>
  </r>
  <r>
    <x v="24"/>
    <x v="0"/>
    <x v="0"/>
    <x v="0"/>
    <x v="0"/>
    <x v="0"/>
    <x v="162"/>
    <n v="181.04"/>
    <n v="0"/>
    <n v="0"/>
    <n v="0"/>
    <n v="0"/>
    <n v="0"/>
    <n v="1068.03"/>
    <n v="0"/>
    <n v="0"/>
    <n v="0"/>
    <n v="0"/>
    <n v="0"/>
    <x v="2"/>
  </r>
  <r>
    <x v="24"/>
    <x v="0"/>
    <x v="0"/>
    <x v="0"/>
    <x v="0"/>
    <x v="0"/>
    <x v="163"/>
    <n v="0"/>
    <n v="0"/>
    <n v="0"/>
    <n v="0"/>
    <n v="0"/>
    <n v="0"/>
    <n v="0"/>
    <n v="0"/>
    <n v="0"/>
    <n v="0"/>
    <n v="0"/>
    <n v="0"/>
    <x v="4"/>
  </r>
  <r>
    <x v="24"/>
    <x v="0"/>
    <x v="0"/>
    <x v="0"/>
    <x v="0"/>
    <x v="0"/>
    <x v="164"/>
    <n v="362.2"/>
    <n v="211.83"/>
    <n v="211.83"/>
    <n v="211.83"/>
    <n v="211.83"/>
    <n v="211.83"/>
    <n v="211.83"/>
    <n v="211.83"/>
    <n v="227.59"/>
    <n v="227.59"/>
    <n v="227.59"/>
    <n v="227.59"/>
    <x v="0"/>
  </r>
  <r>
    <x v="24"/>
    <x v="0"/>
    <x v="0"/>
    <x v="0"/>
    <x v="0"/>
    <x v="0"/>
    <x v="164"/>
    <n v="227.59"/>
    <n v="227.59"/>
    <n v="227.59"/>
    <n v="227.59"/>
    <n v="227.59"/>
    <n v="227.59"/>
    <n v="227.59"/>
    <n v="31063.77"/>
    <n v="15895.31"/>
    <n v="15656.7"/>
    <n v="15656.7"/>
    <n v="15656.7"/>
    <x v="1"/>
  </r>
  <r>
    <x v="24"/>
    <x v="0"/>
    <x v="0"/>
    <x v="0"/>
    <x v="0"/>
    <x v="0"/>
    <x v="164"/>
    <n v="15656.7"/>
    <n v="15656.7"/>
    <n v="15656.7"/>
    <n v="15656.7"/>
    <n v="15656.7"/>
    <n v="15656.7"/>
    <n v="238.61"/>
    <n v="0"/>
    <n v="55017.49"/>
    <n v="18437.47"/>
    <n v="18437.47"/>
    <n v="18437.47"/>
    <x v="2"/>
  </r>
  <r>
    <x v="24"/>
    <x v="0"/>
    <x v="0"/>
    <x v="0"/>
    <x v="0"/>
    <x v="0"/>
    <x v="164"/>
    <n v="18437.47"/>
    <n v="18437.47"/>
    <n v="18437.47"/>
    <n v="18437.47"/>
    <n v="18437.47"/>
    <n v="18437.47"/>
    <n v="294.92"/>
    <n v="55712.9"/>
    <n v="55712.9"/>
    <n v="55712.9"/>
    <n v="55712.9"/>
    <n v="55712.9"/>
    <x v="3"/>
  </r>
  <r>
    <x v="24"/>
    <x v="0"/>
    <x v="0"/>
    <x v="0"/>
    <x v="0"/>
    <x v="0"/>
    <x v="164"/>
    <n v="55712.9"/>
    <n v="55712.9"/>
    <n v="-54920.3"/>
    <n v="396.3"/>
    <n v="396.3"/>
    <n v="396.3"/>
    <n v="0"/>
    <n v="0"/>
    <n v="0"/>
    <n v="0"/>
    <n v="0"/>
    <n v="0"/>
    <x v="4"/>
  </r>
  <r>
    <x v="24"/>
    <x v="0"/>
    <x v="0"/>
    <x v="0"/>
    <x v="0"/>
    <x v="0"/>
    <x v="165"/>
    <n v="0"/>
    <n v="0"/>
    <n v="10346.790000000001"/>
    <n v="6261.46"/>
    <n v="2218.5700000000002"/>
    <n v="1977.12"/>
    <n v="1064.98"/>
    <n v="0"/>
    <n v="0"/>
    <n v="0"/>
    <n v="0"/>
    <n v="0"/>
    <x v="0"/>
  </r>
  <r>
    <x v="24"/>
    <x v="0"/>
    <x v="0"/>
    <x v="0"/>
    <x v="0"/>
    <x v="0"/>
    <x v="165"/>
    <n v="6169.14"/>
    <n v="0"/>
    <n v="0"/>
    <n v="0"/>
    <n v="0"/>
    <n v="118"/>
    <n v="0"/>
    <n v="0"/>
    <n v="102.51"/>
    <n v="118"/>
    <n v="0"/>
    <n v="0"/>
    <x v="1"/>
  </r>
  <r>
    <x v="24"/>
    <x v="0"/>
    <x v="0"/>
    <x v="0"/>
    <x v="0"/>
    <x v="0"/>
    <x v="165"/>
    <n v="57018"/>
    <n v="0"/>
    <n v="0"/>
    <n v="4855"/>
    <n v="3592"/>
    <n v="81"/>
    <n v="21765.21"/>
    <n v="0"/>
    <n v="0"/>
    <n v="0"/>
    <n v="0"/>
    <n v="0"/>
    <x v="2"/>
  </r>
  <r>
    <x v="24"/>
    <x v="0"/>
    <x v="0"/>
    <x v="0"/>
    <x v="0"/>
    <x v="0"/>
    <x v="165"/>
    <n v="0"/>
    <n v="0"/>
    <n v="0"/>
    <n v="0"/>
    <n v="30200.47"/>
    <n v="0"/>
    <n v="182.18"/>
    <n v="224.53"/>
    <n v="0"/>
    <n v="0"/>
    <n v="787.02"/>
    <n v="3377.07"/>
    <x v="3"/>
  </r>
  <r>
    <x v="24"/>
    <x v="0"/>
    <x v="0"/>
    <x v="0"/>
    <x v="0"/>
    <x v="0"/>
    <x v="165"/>
    <n v="0"/>
    <n v="2631.01"/>
    <n v="1929.89"/>
    <n v="913.24"/>
    <n v="42.35"/>
    <n v="0"/>
    <n v="0"/>
    <n v="0"/>
    <n v="0"/>
    <n v="0"/>
    <n v="0"/>
    <n v="0"/>
    <x v="4"/>
  </r>
  <r>
    <x v="24"/>
    <x v="0"/>
    <x v="0"/>
    <x v="0"/>
    <x v="0"/>
    <x v="0"/>
    <x v="166"/>
    <n v="1500"/>
    <n v="0"/>
    <n v="0"/>
    <n v="0"/>
    <n v="0"/>
    <n v="0"/>
    <n v="0"/>
    <n v="0"/>
    <n v="0"/>
    <n v="0"/>
    <n v="0"/>
    <n v="0"/>
    <x v="0"/>
  </r>
  <r>
    <x v="24"/>
    <x v="0"/>
    <x v="0"/>
    <x v="0"/>
    <x v="0"/>
    <x v="0"/>
    <x v="166"/>
    <n v="0"/>
    <n v="0"/>
    <n v="0"/>
    <n v="0"/>
    <n v="0"/>
    <n v="0"/>
    <n v="0"/>
    <n v="0"/>
    <n v="268.75"/>
    <n v="1958.75"/>
    <n v="3111.25"/>
    <n v="1421.25"/>
    <x v="2"/>
  </r>
  <r>
    <x v="24"/>
    <x v="0"/>
    <x v="0"/>
    <x v="0"/>
    <x v="0"/>
    <x v="0"/>
    <x v="166"/>
    <n v="0"/>
    <n v="0"/>
    <n v="0"/>
    <n v="0"/>
    <n v="0"/>
    <n v="0"/>
    <n v="0"/>
    <n v="0"/>
    <n v="0"/>
    <n v="0"/>
    <n v="0"/>
    <n v="6189"/>
    <x v="3"/>
  </r>
  <r>
    <x v="24"/>
    <x v="0"/>
    <x v="0"/>
    <x v="0"/>
    <x v="0"/>
    <x v="0"/>
    <x v="167"/>
    <n v="0"/>
    <n v="0"/>
    <n v="1481.3"/>
    <n v="0"/>
    <n v="696.12"/>
    <n v="456"/>
    <n v="33.9"/>
    <n v="670.68"/>
    <n v="0"/>
    <n v="0"/>
    <n v="0"/>
    <n v="316"/>
    <x v="0"/>
  </r>
  <r>
    <x v="24"/>
    <x v="0"/>
    <x v="0"/>
    <x v="0"/>
    <x v="0"/>
    <x v="0"/>
    <x v="167"/>
    <n v="0"/>
    <n v="0"/>
    <n v="0"/>
    <n v="313.68"/>
    <n v="0"/>
    <n v="407.5"/>
    <n v="180"/>
    <n v="0"/>
    <n v="257"/>
    <n v="0"/>
    <n v="0"/>
    <n v="0"/>
    <x v="1"/>
  </r>
  <r>
    <x v="24"/>
    <x v="0"/>
    <x v="0"/>
    <x v="0"/>
    <x v="0"/>
    <x v="0"/>
    <x v="167"/>
    <n v="0"/>
    <n v="0"/>
    <n v="370"/>
    <n v="0"/>
    <n v="0"/>
    <n v="820"/>
    <n v="640"/>
    <n v="0"/>
    <n v="0"/>
    <n v="0"/>
    <n v="0"/>
    <n v="0"/>
    <x v="2"/>
  </r>
  <r>
    <x v="24"/>
    <x v="0"/>
    <x v="0"/>
    <x v="0"/>
    <x v="0"/>
    <x v="0"/>
    <x v="167"/>
    <n v="0"/>
    <n v="0"/>
    <n v="0"/>
    <n v="0"/>
    <n v="0"/>
    <n v="0"/>
    <n v="0"/>
    <n v="980"/>
    <n v="0"/>
    <n v="0"/>
    <n v="0"/>
    <n v="440"/>
    <x v="3"/>
  </r>
  <r>
    <x v="24"/>
    <x v="0"/>
    <x v="0"/>
    <x v="0"/>
    <x v="0"/>
    <x v="0"/>
    <x v="167"/>
    <n v="0"/>
    <n v="969.83"/>
    <n v="0"/>
    <n v="20"/>
    <n v="0"/>
    <n v="0"/>
    <n v="0"/>
    <n v="0"/>
    <n v="0"/>
    <n v="0"/>
    <n v="0"/>
    <n v="0"/>
    <x v="4"/>
  </r>
  <r>
    <x v="24"/>
    <x v="0"/>
    <x v="0"/>
    <x v="0"/>
    <x v="0"/>
    <x v="0"/>
    <x v="168"/>
    <n v="0"/>
    <n v="0"/>
    <n v="0"/>
    <n v="0"/>
    <n v="0"/>
    <n v="0"/>
    <n v="0"/>
    <n v="11300"/>
    <n v="0"/>
    <n v="0"/>
    <n v="0"/>
    <n v="24530"/>
    <x v="0"/>
  </r>
  <r>
    <x v="24"/>
    <x v="0"/>
    <x v="0"/>
    <x v="0"/>
    <x v="0"/>
    <x v="0"/>
    <x v="169"/>
    <n v="0"/>
    <n v="0"/>
    <n v="0"/>
    <n v="0"/>
    <n v="0"/>
    <n v="0"/>
    <n v="0"/>
    <n v="0"/>
    <n v="0"/>
    <n v="0"/>
    <n v="0"/>
    <n v="0"/>
    <x v="0"/>
  </r>
  <r>
    <x v="24"/>
    <x v="0"/>
    <x v="0"/>
    <x v="0"/>
    <x v="0"/>
    <x v="0"/>
    <x v="169"/>
    <n v="0"/>
    <n v="0"/>
    <n v="0"/>
    <n v="0"/>
    <n v="0"/>
    <n v="0"/>
    <n v="0"/>
    <n v="0"/>
    <n v="0"/>
    <n v="0"/>
    <n v="0"/>
    <n v="0"/>
    <x v="1"/>
  </r>
  <r>
    <x v="24"/>
    <x v="0"/>
    <x v="0"/>
    <x v="0"/>
    <x v="0"/>
    <x v="0"/>
    <x v="170"/>
    <n v="0"/>
    <n v="0"/>
    <n v="0"/>
    <n v="0"/>
    <n v="0"/>
    <n v="0"/>
    <n v="0"/>
    <n v="2100"/>
    <n v="1313.5"/>
    <n v="0"/>
    <n v="0"/>
    <n v="38252.82"/>
    <x v="0"/>
  </r>
  <r>
    <x v="24"/>
    <x v="0"/>
    <x v="0"/>
    <x v="0"/>
    <x v="0"/>
    <x v="0"/>
    <x v="170"/>
    <n v="0"/>
    <n v="0"/>
    <n v="0"/>
    <n v="0"/>
    <n v="0"/>
    <n v="0"/>
    <n v="4674"/>
    <n v="0"/>
    <n v="0"/>
    <n v="0"/>
    <n v="0"/>
    <n v="0"/>
    <x v="1"/>
  </r>
  <r>
    <x v="24"/>
    <x v="0"/>
    <x v="0"/>
    <x v="0"/>
    <x v="0"/>
    <x v="0"/>
    <x v="170"/>
    <n v="0"/>
    <n v="0"/>
    <n v="0"/>
    <n v="0"/>
    <n v="0"/>
    <n v="0"/>
    <n v="0"/>
    <n v="5665"/>
    <n v="0"/>
    <n v="0"/>
    <n v="0"/>
    <n v="0"/>
    <x v="2"/>
  </r>
  <r>
    <x v="24"/>
    <x v="0"/>
    <x v="0"/>
    <x v="0"/>
    <x v="0"/>
    <x v="0"/>
    <x v="170"/>
    <n v="0"/>
    <n v="0"/>
    <n v="0"/>
    <n v="4052"/>
    <n v="0"/>
    <n v="0"/>
    <n v="0"/>
    <n v="0"/>
    <n v="0"/>
    <n v="0"/>
    <n v="0"/>
    <n v="0"/>
    <x v="4"/>
  </r>
  <r>
    <x v="24"/>
    <x v="0"/>
    <x v="0"/>
    <x v="0"/>
    <x v="0"/>
    <x v="0"/>
    <x v="171"/>
    <n v="0"/>
    <n v="0"/>
    <n v="0"/>
    <n v="0"/>
    <n v="0"/>
    <n v="0"/>
    <n v="0"/>
    <n v="0"/>
    <n v="0"/>
    <n v="0"/>
    <n v="0"/>
    <n v="39999"/>
    <x v="3"/>
  </r>
  <r>
    <x v="24"/>
    <x v="0"/>
    <x v="0"/>
    <x v="0"/>
    <x v="0"/>
    <x v="0"/>
    <x v="172"/>
    <n v="0"/>
    <n v="0"/>
    <n v="0"/>
    <n v="0"/>
    <n v="0"/>
    <n v="0"/>
    <n v="0"/>
    <n v="0"/>
    <n v="0"/>
    <n v="0"/>
    <n v="0"/>
    <n v="10000"/>
    <x v="1"/>
  </r>
  <r>
    <x v="24"/>
    <x v="0"/>
    <x v="0"/>
    <x v="0"/>
    <x v="0"/>
    <x v="0"/>
    <x v="172"/>
    <n v="0"/>
    <n v="40801.660000000003"/>
    <n v="0"/>
    <n v="0"/>
    <n v="0"/>
    <n v="0"/>
    <n v="0"/>
    <n v="0"/>
    <n v="0"/>
    <n v="3773.32"/>
    <n v="0"/>
    <n v="0"/>
    <x v="2"/>
  </r>
  <r>
    <x v="24"/>
    <x v="0"/>
    <x v="0"/>
    <x v="0"/>
    <x v="0"/>
    <x v="0"/>
    <x v="172"/>
    <n v="0"/>
    <n v="0"/>
    <n v="0"/>
    <n v="0"/>
    <n v="0"/>
    <n v="0"/>
    <n v="0"/>
    <n v="0"/>
    <n v="0"/>
    <n v="0"/>
    <n v="0"/>
    <n v="1410.03"/>
    <x v="3"/>
  </r>
  <r>
    <x v="24"/>
    <x v="0"/>
    <x v="0"/>
    <x v="1"/>
    <x v="1"/>
    <x v="0"/>
    <x v="158"/>
    <n v="0"/>
    <n v="0"/>
    <n v="0"/>
    <n v="0"/>
    <n v="277.56"/>
    <n v="0"/>
    <n v="0"/>
    <n v="0"/>
    <n v="0"/>
    <n v="0"/>
    <n v="0"/>
    <n v="0"/>
    <x v="0"/>
  </r>
  <r>
    <x v="24"/>
    <x v="0"/>
    <x v="0"/>
    <x v="1"/>
    <x v="1"/>
    <x v="0"/>
    <x v="158"/>
    <n v="0"/>
    <n v="0"/>
    <n v="800"/>
    <n v="0"/>
    <n v="0"/>
    <n v="0"/>
    <n v="0"/>
    <n v="0"/>
    <n v="0"/>
    <n v="0"/>
    <n v="0"/>
    <n v="0"/>
    <x v="1"/>
  </r>
  <r>
    <x v="24"/>
    <x v="0"/>
    <x v="0"/>
    <x v="1"/>
    <x v="1"/>
    <x v="0"/>
    <x v="173"/>
    <n v="0"/>
    <n v="0"/>
    <n v="16.5"/>
    <n v="0"/>
    <n v="0"/>
    <n v="0"/>
    <n v="0"/>
    <n v="0"/>
    <n v="0"/>
    <n v="0"/>
    <n v="0"/>
    <n v="0"/>
    <x v="1"/>
  </r>
  <r>
    <x v="24"/>
    <x v="0"/>
    <x v="0"/>
    <x v="1"/>
    <x v="1"/>
    <x v="0"/>
    <x v="173"/>
    <n v="0"/>
    <n v="0"/>
    <n v="0"/>
    <n v="0"/>
    <n v="0"/>
    <n v="0"/>
    <n v="0"/>
    <n v="0"/>
    <n v="0"/>
    <n v="0"/>
    <n v="0"/>
    <n v="0"/>
    <x v="2"/>
  </r>
  <r>
    <x v="24"/>
    <x v="0"/>
    <x v="0"/>
    <x v="1"/>
    <x v="1"/>
    <x v="0"/>
    <x v="173"/>
    <n v="442.41"/>
    <n v="0"/>
    <n v="38"/>
    <n v="0"/>
    <n v="0"/>
    <n v="0"/>
    <n v="0"/>
    <n v="0"/>
    <n v="0"/>
    <n v="0"/>
    <n v="0"/>
    <n v="0"/>
    <x v="3"/>
  </r>
  <r>
    <x v="24"/>
    <x v="0"/>
    <x v="0"/>
    <x v="1"/>
    <x v="1"/>
    <x v="0"/>
    <x v="159"/>
    <n v="316"/>
    <n v="0"/>
    <n v="789"/>
    <n v="1394.5"/>
    <n v="0"/>
    <n v="0"/>
    <n v="1183.5"/>
    <n v="264"/>
    <n v="920.5"/>
    <n v="1841"/>
    <n v="0"/>
    <n v="4366"/>
    <x v="0"/>
  </r>
  <r>
    <x v="24"/>
    <x v="0"/>
    <x v="0"/>
    <x v="1"/>
    <x v="1"/>
    <x v="0"/>
    <x v="159"/>
    <n v="0"/>
    <n v="-526"/>
    <n v="0"/>
    <n v="0"/>
    <n v="0"/>
    <n v="0"/>
    <n v="0"/>
    <n v="0"/>
    <n v="2367"/>
    <n v="0"/>
    <n v="-394.5"/>
    <n v="0"/>
    <x v="1"/>
  </r>
  <r>
    <x v="24"/>
    <x v="0"/>
    <x v="0"/>
    <x v="1"/>
    <x v="1"/>
    <x v="0"/>
    <x v="159"/>
    <n v="0"/>
    <n v="0"/>
    <n v="0"/>
    <n v="0"/>
    <n v="1841"/>
    <n v="0"/>
    <n v="0"/>
    <n v="3813.5"/>
    <n v="0"/>
    <n v="0"/>
    <n v="0"/>
    <n v="0"/>
    <x v="2"/>
  </r>
  <r>
    <x v="24"/>
    <x v="0"/>
    <x v="0"/>
    <x v="1"/>
    <x v="1"/>
    <x v="0"/>
    <x v="159"/>
    <n v="0"/>
    <n v="1841"/>
    <n v="0"/>
    <n v="0"/>
    <n v="3710.5"/>
    <n v="0"/>
    <n v="790"/>
    <n v="948"/>
    <n v="0"/>
    <n v="790"/>
    <n v="474"/>
    <n v="0"/>
    <x v="3"/>
  </r>
  <r>
    <x v="24"/>
    <x v="0"/>
    <x v="0"/>
    <x v="1"/>
    <x v="1"/>
    <x v="0"/>
    <x v="159"/>
    <n v="0"/>
    <n v="0"/>
    <n v="0"/>
    <n v="-6762"/>
    <n v="0"/>
    <n v="0"/>
    <n v="0"/>
    <n v="0"/>
    <n v="0"/>
    <n v="0"/>
    <n v="0"/>
    <n v="0"/>
    <x v="4"/>
  </r>
  <r>
    <x v="24"/>
    <x v="0"/>
    <x v="0"/>
    <x v="1"/>
    <x v="1"/>
    <x v="0"/>
    <x v="174"/>
    <n v="0"/>
    <n v="56.4"/>
    <n v="8.4"/>
    <n v="54.8"/>
    <n v="36.6"/>
    <n v="83.2"/>
    <n v="79.400000000000006"/>
    <n v="32"/>
    <n v="116.3"/>
    <n v="181.8"/>
    <n v="39.299999999999997"/>
    <n v="120"/>
    <x v="0"/>
  </r>
  <r>
    <x v="24"/>
    <x v="0"/>
    <x v="0"/>
    <x v="1"/>
    <x v="1"/>
    <x v="0"/>
    <x v="174"/>
    <n v="63.5"/>
    <n v="132.5"/>
    <n v="64.2"/>
    <n v="0"/>
    <n v="0"/>
    <n v="0"/>
    <n v="517.20000000000005"/>
    <n v="102.6"/>
    <n v="221.4"/>
    <n v="281.39999999999998"/>
    <n v="22.2"/>
    <n v="0"/>
    <x v="1"/>
  </r>
  <r>
    <x v="24"/>
    <x v="0"/>
    <x v="0"/>
    <x v="1"/>
    <x v="1"/>
    <x v="0"/>
    <x v="174"/>
    <n v="0"/>
    <n v="211.1"/>
    <n v="123"/>
    <n v="0"/>
    <n v="272.39999999999998"/>
    <n v="0"/>
    <n v="0"/>
    <n v="336.5"/>
    <n v="357"/>
    <n v="0"/>
    <n v="72.599999999999994"/>
    <n v="26.4"/>
    <x v="2"/>
  </r>
  <r>
    <x v="24"/>
    <x v="0"/>
    <x v="0"/>
    <x v="1"/>
    <x v="1"/>
    <x v="0"/>
    <x v="174"/>
    <n v="26.4"/>
    <n v="363.8"/>
    <n v="512.79999999999995"/>
    <n v="180.2"/>
    <n v="200.4"/>
    <n v="400.4"/>
    <n v="224.4"/>
    <n v="133.19999999999999"/>
    <n v="137.69999999999999"/>
    <n v="121.4"/>
    <n v="62"/>
    <n v="0"/>
    <x v="3"/>
  </r>
  <r>
    <x v="24"/>
    <x v="0"/>
    <x v="0"/>
    <x v="1"/>
    <x v="1"/>
    <x v="0"/>
    <x v="174"/>
    <n v="0"/>
    <n v="0"/>
    <n v="7.6"/>
    <n v="26"/>
    <n v="0"/>
    <n v="0"/>
    <n v="0"/>
    <n v="0"/>
    <n v="0"/>
    <n v="0"/>
    <n v="0"/>
    <n v="0"/>
    <x v="4"/>
  </r>
  <r>
    <x v="24"/>
    <x v="0"/>
    <x v="0"/>
    <x v="1"/>
    <x v="1"/>
    <x v="0"/>
    <x v="160"/>
    <n v="4506.6099999999997"/>
    <n v="5077.92"/>
    <n v="2997.92"/>
    <n v="0"/>
    <n v="0"/>
    <n v="822.5"/>
    <n v="0"/>
    <n v="266.45"/>
    <n v="1105.8499999999999"/>
    <n v="0"/>
    <n v="281.39999999999998"/>
    <n v="4637.6000000000004"/>
    <x v="0"/>
  </r>
  <r>
    <x v="24"/>
    <x v="0"/>
    <x v="0"/>
    <x v="1"/>
    <x v="1"/>
    <x v="0"/>
    <x v="160"/>
    <n v="0"/>
    <n v="180"/>
    <n v="0"/>
    <n v="1081.6099999999999"/>
    <n v="0"/>
    <n v="0"/>
    <n v="0"/>
    <n v="0"/>
    <n v="23397.25"/>
    <n v="7642"/>
    <n v="1611.71"/>
    <n v="12136.2"/>
    <x v="1"/>
  </r>
  <r>
    <x v="24"/>
    <x v="0"/>
    <x v="0"/>
    <x v="1"/>
    <x v="1"/>
    <x v="0"/>
    <x v="160"/>
    <n v="1485.09"/>
    <n v="0"/>
    <n v="3857.95"/>
    <n v="480.76"/>
    <n v="1570.15"/>
    <n v="43925.69"/>
    <n v="0"/>
    <n v="1216.18"/>
    <n v="218.26"/>
    <n v="0"/>
    <n v="0"/>
    <n v="0"/>
    <x v="2"/>
  </r>
  <r>
    <x v="24"/>
    <x v="0"/>
    <x v="0"/>
    <x v="1"/>
    <x v="1"/>
    <x v="0"/>
    <x v="160"/>
    <n v="0"/>
    <n v="12500"/>
    <n v="0"/>
    <n v="0"/>
    <n v="0"/>
    <n v="0"/>
    <n v="0"/>
    <n v="0"/>
    <n v="0"/>
    <n v="0"/>
    <n v="0"/>
    <n v="0"/>
    <x v="3"/>
  </r>
  <r>
    <x v="24"/>
    <x v="0"/>
    <x v="0"/>
    <x v="1"/>
    <x v="1"/>
    <x v="0"/>
    <x v="160"/>
    <n v="12320"/>
    <n v="0"/>
    <n v="0"/>
    <n v="0"/>
    <n v="0"/>
    <n v="0"/>
    <n v="0"/>
    <n v="0"/>
    <n v="0"/>
    <n v="0"/>
    <n v="0"/>
    <n v="0"/>
    <x v="4"/>
  </r>
  <r>
    <x v="24"/>
    <x v="0"/>
    <x v="0"/>
    <x v="1"/>
    <x v="1"/>
    <x v="0"/>
    <x v="175"/>
    <n v="0"/>
    <n v="0"/>
    <n v="0"/>
    <n v="0"/>
    <n v="0"/>
    <n v="0"/>
    <n v="0"/>
    <n v="0"/>
    <n v="2960"/>
    <n v="0"/>
    <n v="0"/>
    <n v="0"/>
    <x v="2"/>
  </r>
  <r>
    <x v="24"/>
    <x v="0"/>
    <x v="0"/>
    <x v="1"/>
    <x v="1"/>
    <x v="0"/>
    <x v="162"/>
    <n v="0"/>
    <n v="2313.87"/>
    <n v="0"/>
    <n v="3860.33"/>
    <n v="2483.34"/>
    <n v="0"/>
    <n v="1805.2"/>
    <n v="0"/>
    <n v="873.77"/>
    <n v="1127.05"/>
    <n v="0"/>
    <n v="2614.33"/>
    <x v="0"/>
  </r>
  <r>
    <x v="24"/>
    <x v="0"/>
    <x v="0"/>
    <x v="1"/>
    <x v="1"/>
    <x v="0"/>
    <x v="162"/>
    <n v="0"/>
    <n v="321.61"/>
    <n v="0"/>
    <n v="0"/>
    <n v="0"/>
    <n v="0"/>
    <n v="0"/>
    <n v="0"/>
    <n v="0"/>
    <n v="0"/>
    <n v="0"/>
    <n v="0"/>
    <x v="1"/>
  </r>
  <r>
    <x v="24"/>
    <x v="0"/>
    <x v="0"/>
    <x v="1"/>
    <x v="1"/>
    <x v="0"/>
    <x v="162"/>
    <n v="0"/>
    <n v="0"/>
    <n v="0"/>
    <n v="0"/>
    <n v="0"/>
    <n v="156.5"/>
    <n v="0"/>
    <n v="0"/>
    <n v="0"/>
    <n v="0"/>
    <n v="0"/>
    <n v="0"/>
    <x v="3"/>
  </r>
  <r>
    <x v="24"/>
    <x v="0"/>
    <x v="0"/>
    <x v="1"/>
    <x v="1"/>
    <x v="0"/>
    <x v="176"/>
    <n v="0"/>
    <n v="0"/>
    <n v="0"/>
    <n v="0"/>
    <n v="99.12"/>
    <n v="0"/>
    <n v="0"/>
    <n v="0"/>
    <n v="0"/>
    <n v="0"/>
    <n v="0"/>
    <n v="0"/>
    <x v="0"/>
  </r>
  <r>
    <x v="24"/>
    <x v="0"/>
    <x v="0"/>
    <x v="1"/>
    <x v="1"/>
    <x v="0"/>
    <x v="176"/>
    <n v="0"/>
    <n v="7560"/>
    <n v="0"/>
    <n v="0"/>
    <n v="0"/>
    <n v="0"/>
    <n v="0"/>
    <n v="0"/>
    <n v="0"/>
    <n v="0"/>
    <n v="0"/>
    <n v="0"/>
    <x v="2"/>
  </r>
  <r>
    <x v="24"/>
    <x v="0"/>
    <x v="0"/>
    <x v="1"/>
    <x v="1"/>
    <x v="0"/>
    <x v="163"/>
    <n v="0"/>
    <n v="0"/>
    <n v="0"/>
    <n v="0"/>
    <n v="30"/>
    <n v="0"/>
    <n v="0"/>
    <n v="0"/>
    <n v="204.4"/>
    <n v="0"/>
    <n v="0"/>
    <n v="0"/>
    <x v="0"/>
  </r>
  <r>
    <x v="24"/>
    <x v="0"/>
    <x v="0"/>
    <x v="1"/>
    <x v="1"/>
    <x v="0"/>
    <x v="163"/>
    <n v="0"/>
    <n v="0"/>
    <n v="0"/>
    <n v="0"/>
    <n v="0"/>
    <n v="0"/>
    <n v="1918.2"/>
    <n v="144"/>
    <n v="0"/>
    <n v="92"/>
    <n v="0"/>
    <n v="0"/>
    <x v="1"/>
  </r>
  <r>
    <x v="24"/>
    <x v="0"/>
    <x v="0"/>
    <x v="1"/>
    <x v="1"/>
    <x v="0"/>
    <x v="163"/>
    <n v="35"/>
    <n v="0"/>
    <n v="0"/>
    <n v="0"/>
    <n v="45"/>
    <n v="0"/>
    <n v="0"/>
    <n v="0"/>
    <n v="0"/>
    <n v="0"/>
    <n v="0"/>
    <n v="70"/>
    <x v="2"/>
  </r>
  <r>
    <x v="24"/>
    <x v="0"/>
    <x v="0"/>
    <x v="1"/>
    <x v="1"/>
    <x v="0"/>
    <x v="163"/>
    <n v="71"/>
    <n v="0"/>
    <n v="0"/>
    <n v="0"/>
    <n v="0"/>
    <n v="30"/>
    <n v="0"/>
    <n v="0"/>
    <n v="0"/>
    <n v="35"/>
    <n v="0"/>
    <n v="0"/>
    <x v="3"/>
  </r>
  <r>
    <x v="24"/>
    <x v="0"/>
    <x v="0"/>
    <x v="1"/>
    <x v="1"/>
    <x v="0"/>
    <x v="163"/>
    <n v="160"/>
    <n v="0"/>
    <n v="0"/>
    <n v="16"/>
    <n v="93"/>
    <n v="0"/>
    <n v="0"/>
    <n v="0"/>
    <n v="0"/>
    <n v="0"/>
    <n v="0"/>
    <n v="0"/>
    <x v="4"/>
  </r>
  <r>
    <x v="24"/>
    <x v="0"/>
    <x v="0"/>
    <x v="1"/>
    <x v="1"/>
    <x v="0"/>
    <x v="164"/>
    <n v="4147.55"/>
    <n v="4164.32"/>
    <n v="4147.55"/>
    <n v="4147.55"/>
    <n v="4164.32"/>
    <n v="4172.63"/>
    <n v="299.10000000000002"/>
    <n v="299.10000000000002"/>
    <n v="8486.7999999999993"/>
    <n v="3014.78"/>
    <n v="3014.78"/>
    <n v="3031.55"/>
    <x v="0"/>
  </r>
  <r>
    <x v="24"/>
    <x v="0"/>
    <x v="0"/>
    <x v="1"/>
    <x v="1"/>
    <x v="0"/>
    <x v="164"/>
    <n v="3014.78"/>
    <n v="3062.8"/>
    <n v="3014.78"/>
    <n v="3014.78"/>
    <n v="3014.78"/>
    <n v="3014.78"/>
    <n v="312.02999999999997"/>
    <n v="9481.6299999999992"/>
    <n v="5370.08"/>
    <n v="4977.4399999999996"/>
    <n v="4977.4399999999996"/>
    <n v="4977.4399999999996"/>
    <x v="1"/>
  </r>
  <r>
    <x v="24"/>
    <x v="0"/>
    <x v="0"/>
    <x v="1"/>
    <x v="1"/>
    <x v="0"/>
    <x v="164"/>
    <n v="4977.4399999999996"/>
    <n v="4977.4399999999996"/>
    <n v="4977.4399999999996"/>
    <n v="4977.4399999999996"/>
    <n v="4977.4399999999996"/>
    <n v="4977.4399999999996"/>
    <n v="392.64"/>
    <n v="0"/>
    <n v="15377.29"/>
    <n v="5250.8"/>
    <n v="5250.8"/>
    <n v="5250.8"/>
    <x v="2"/>
  </r>
  <r>
    <x v="24"/>
    <x v="0"/>
    <x v="0"/>
    <x v="1"/>
    <x v="1"/>
    <x v="0"/>
    <x v="164"/>
    <n v="5250.8"/>
    <n v="5250.8"/>
    <n v="5250.8"/>
    <n v="5250.8"/>
    <n v="5250.8"/>
    <n v="5250.8"/>
    <n v="375.11"/>
    <n v="16334.63"/>
    <n v="16334.63"/>
    <n v="16334.63"/>
    <n v="16334.63"/>
    <n v="16334.63"/>
    <x v="3"/>
  </r>
  <r>
    <x v="24"/>
    <x v="0"/>
    <x v="0"/>
    <x v="1"/>
    <x v="1"/>
    <x v="0"/>
    <x v="164"/>
    <n v="16334.63"/>
    <n v="16334.63"/>
    <n v="-15192.85"/>
    <n v="570.89"/>
    <n v="570.89"/>
    <n v="570.89"/>
    <n v="0"/>
    <n v="0"/>
    <n v="0"/>
    <n v="0"/>
    <n v="0"/>
    <n v="0"/>
    <x v="4"/>
  </r>
  <r>
    <x v="24"/>
    <x v="0"/>
    <x v="0"/>
    <x v="1"/>
    <x v="1"/>
    <x v="0"/>
    <x v="165"/>
    <n v="9602.5300000000007"/>
    <n v="1166.6400000000001"/>
    <n v="5654.14"/>
    <n v="8394.5499999999993"/>
    <n v="1366.26"/>
    <n v="388.47"/>
    <n v="0"/>
    <n v="0"/>
    <n v="3.33"/>
    <n v="0"/>
    <n v="17.95"/>
    <n v="0"/>
    <x v="0"/>
  </r>
  <r>
    <x v="24"/>
    <x v="0"/>
    <x v="0"/>
    <x v="1"/>
    <x v="1"/>
    <x v="0"/>
    <x v="165"/>
    <n v="0"/>
    <n v="0"/>
    <n v="0"/>
    <n v="0"/>
    <n v="0"/>
    <n v="723"/>
    <n v="245"/>
    <n v="175"/>
    <n v="0"/>
    <n v="1542"/>
    <n v="0"/>
    <n v="0"/>
    <x v="1"/>
  </r>
  <r>
    <x v="24"/>
    <x v="0"/>
    <x v="0"/>
    <x v="1"/>
    <x v="1"/>
    <x v="0"/>
    <x v="165"/>
    <n v="3091"/>
    <n v="0"/>
    <n v="58"/>
    <n v="21655.3"/>
    <n v="600"/>
    <n v="18205.310000000001"/>
    <n v="0"/>
    <n v="2355"/>
    <n v="0"/>
    <n v="0"/>
    <n v="0"/>
    <n v="26215.75"/>
    <x v="2"/>
  </r>
  <r>
    <x v="24"/>
    <x v="0"/>
    <x v="0"/>
    <x v="1"/>
    <x v="1"/>
    <x v="0"/>
    <x v="165"/>
    <n v="140"/>
    <n v="300"/>
    <n v="0"/>
    <n v="0"/>
    <n v="110"/>
    <n v="0"/>
    <n v="6216"/>
    <n v="1662.3"/>
    <n v="828.09"/>
    <n v="3548"/>
    <n v="435"/>
    <n v="10390.81"/>
    <x v="3"/>
  </r>
  <r>
    <x v="24"/>
    <x v="0"/>
    <x v="0"/>
    <x v="1"/>
    <x v="1"/>
    <x v="0"/>
    <x v="165"/>
    <n v="0"/>
    <n v="1524.63"/>
    <n v="1614.89"/>
    <n v="3471.36"/>
    <n v="264.87"/>
    <n v="150"/>
    <n v="0"/>
    <n v="0"/>
    <n v="0"/>
    <n v="0"/>
    <n v="0"/>
    <n v="0"/>
    <x v="4"/>
  </r>
  <r>
    <x v="24"/>
    <x v="0"/>
    <x v="0"/>
    <x v="1"/>
    <x v="1"/>
    <x v="0"/>
    <x v="166"/>
    <n v="0"/>
    <n v="0"/>
    <n v="0"/>
    <n v="0"/>
    <n v="0"/>
    <n v="0"/>
    <n v="0"/>
    <n v="0"/>
    <n v="553.54999999999995"/>
    <n v="23800"/>
    <n v="0"/>
    <n v="1060"/>
    <x v="0"/>
  </r>
  <r>
    <x v="24"/>
    <x v="0"/>
    <x v="0"/>
    <x v="1"/>
    <x v="1"/>
    <x v="0"/>
    <x v="166"/>
    <n v="0"/>
    <n v="17850"/>
    <n v="0"/>
    <n v="0"/>
    <n v="89665.76"/>
    <n v="0"/>
    <n v="35177.65"/>
    <n v="32680"/>
    <n v="-9105.6"/>
    <n v="0"/>
    <n v="0"/>
    <n v="0"/>
    <x v="1"/>
  </r>
  <r>
    <x v="24"/>
    <x v="0"/>
    <x v="0"/>
    <x v="1"/>
    <x v="1"/>
    <x v="0"/>
    <x v="166"/>
    <n v="0"/>
    <n v="0"/>
    <n v="0"/>
    <n v="0"/>
    <n v="14950"/>
    <n v="0"/>
    <n v="0"/>
    <n v="0"/>
    <n v="0"/>
    <n v="13500"/>
    <n v="0"/>
    <n v="0"/>
    <x v="2"/>
  </r>
  <r>
    <x v="24"/>
    <x v="0"/>
    <x v="0"/>
    <x v="1"/>
    <x v="1"/>
    <x v="0"/>
    <x v="166"/>
    <n v="0"/>
    <n v="0"/>
    <n v="0"/>
    <n v="0"/>
    <n v="0"/>
    <n v="600"/>
    <n v="0"/>
    <n v="0"/>
    <n v="0"/>
    <n v="0"/>
    <n v="0"/>
    <n v="0"/>
    <x v="4"/>
  </r>
  <r>
    <x v="24"/>
    <x v="0"/>
    <x v="0"/>
    <x v="1"/>
    <x v="1"/>
    <x v="0"/>
    <x v="177"/>
    <n v="0"/>
    <n v="0"/>
    <n v="16"/>
    <n v="17"/>
    <n v="0"/>
    <n v="8.6"/>
    <n v="0"/>
    <n v="0"/>
    <n v="0"/>
    <n v="0"/>
    <n v="0"/>
    <n v="0"/>
    <x v="0"/>
  </r>
  <r>
    <x v="24"/>
    <x v="0"/>
    <x v="0"/>
    <x v="1"/>
    <x v="1"/>
    <x v="0"/>
    <x v="177"/>
    <n v="0"/>
    <n v="22.28"/>
    <n v="0"/>
    <n v="0"/>
    <n v="440.7"/>
    <n v="153"/>
    <n v="0"/>
    <n v="0"/>
    <n v="0"/>
    <n v="0"/>
    <n v="0"/>
    <n v="0"/>
    <x v="1"/>
  </r>
  <r>
    <x v="24"/>
    <x v="0"/>
    <x v="0"/>
    <x v="1"/>
    <x v="1"/>
    <x v="0"/>
    <x v="178"/>
    <n v="0"/>
    <n v="0"/>
    <n v="0"/>
    <n v="0"/>
    <n v="0"/>
    <n v="0"/>
    <n v="0"/>
    <n v="0"/>
    <n v="0"/>
    <n v="1445"/>
    <n v="0"/>
    <n v="0"/>
    <x v="0"/>
  </r>
  <r>
    <x v="24"/>
    <x v="0"/>
    <x v="0"/>
    <x v="1"/>
    <x v="1"/>
    <x v="0"/>
    <x v="178"/>
    <n v="0"/>
    <n v="0"/>
    <n v="0"/>
    <n v="5997"/>
    <n v="0"/>
    <n v="0"/>
    <n v="0"/>
    <n v="0"/>
    <n v="0"/>
    <n v="0"/>
    <n v="0"/>
    <n v="0"/>
    <x v="1"/>
  </r>
  <r>
    <x v="24"/>
    <x v="0"/>
    <x v="0"/>
    <x v="1"/>
    <x v="1"/>
    <x v="0"/>
    <x v="179"/>
    <n v="0"/>
    <n v="0"/>
    <n v="0"/>
    <n v="240"/>
    <n v="0"/>
    <n v="0"/>
    <n v="0"/>
    <n v="0"/>
    <n v="0"/>
    <n v="0"/>
    <n v="0"/>
    <n v="0"/>
    <x v="3"/>
  </r>
  <r>
    <x v="24"/>
    <x v="0"/>
    <x v="0"/>
    <x v="1"/>
    <x v="1"/>
    <x v="0"/>
    <x v="168"/>
    <n v="24510"/>
    <n v="0"/>
    <n v="24559.200000000001"/>
    <n v="3585.5"/>
    <n v="65839.5"/>
    <n v="70802"/>
    <n v="37205.97"/>
    <n v="54765"/>
    <n v="6787.38"/>
    <n v="13880"/>
    <n v="122921.5"/>
    <n v="142743.69"/>
    <x v="0"/>
  </r>
  <r>
    <x v="24"/>
    <x v="0"/>
    <x v="0"/>
    <x v="1"/>
    <x v="1"/>
    <x v="0"/>
    <x v="168"/>
    <n v="0"/>
    <n v="27980"/>
    <n v="61352"/>
    <n v="0"/>
    <n v="63571.05"/>
    <n v="23240"/>
    <n v="39488.78"/>
    <n v="31082.5"/>
    <n v="71560"/>
    <n v="14264.17"/>
    <n v="0"/>
    <n v="0"/>
    <x v="1"/>
  </r>
  <r>
    <x v="24"/>
    <x v="0"/>
    <x v="0"/>
    <x v="1"/>
    <x v="1"/>
    <x v="0"/>
    <x v="168"/>
    <n v="0"/>
    <n v="12365"/>
    <n v="5514"/>
    <n v="15132"/>
    <n v="68881"/>
    <n v="36406"/>
    <n v="6000"/>
    <n v="0"/>
    <n v="24780"/>
    <n v="26450"/>
    <n v="34600"/>
    <n v="139513.73000000001"/>
    <x v="2"/>
  </r>
  <r>
    <x v="24"/>
    <x v="0"/>
    <x v="0"/>
    <x v="1"/>
    <x v="1"/>
    <x v="0"/>
    <x v="168"/>
    <n v="0"/>
    <n v="0"/>
    <n v="52720"/>
    <n v="25127.83"/>
    <n v="42354.82"/>
    <n v="27994.11"/>
    <n v="0"/>
    <n v="0"/>
    <n v="0"/>
    <n v="0"/>
    <n v="0"/>
    <n v="28790"/>
    <x v="3"/>
  </r>
  <r>
    <x v="24"/>
    <x v="0"/>
    <x v="0"/>
    <x v="1"/>
    <x v="1"/>
    <x v="0"/>
    <x v="168"/>
    <n v="0"/>
    <n v="5515"/>
    <n v="30505"/>
    <n v="26326"/>
    <n v="23950"/>
    <n v="25700"/>
    <n v="0"/>
    <n v="0"/>
    <n v="0"/>
    <n v="0"/>
    <n v="0"/>
    <n v="0"/>
    <x v="4"/>
  </r>
  <r>
    <x v="24"/>
    <x v="0"/>
    <x v="0"/>
    <x v="1"/>
    <x v="1"/>
    <x v="0"/>
    <x v="170"/>
    <n v="0"/>
    <n v="8556"/>
    <n v="6788"/>
    <n v="7611.6"/>
    <n v="21738.54"/>
    <n v="24412"/>
    <n v="731.74"/>
    <n v="7604"/>
    <n v="1069.9000000000001"/>
    <n v="760"/>
    <n v="16855"/>
    <n v="117830.66"/>
    <x v="0"/>
  </r>
  <r>
    <x v="24"/>
    <x v="0"/>
    <x v="0"/>
    <x v="1"/>
    <x v="1"/>
    <x v="0"/>
    <x v="170"/>
    <n v="12800"/>
    <n v="38079"/>
    <n v="50832.67"/>
    <n v="18283.78"/>
    <n v="200"/>
    <n v="300"/>
    <n v="0"/>
    <n v="450"/>
    <n v="5919"/>
    <n v="2660"/>
    <n v="5935"/>
    <n v="1790"/>
    <x v="1"/>
  </r>
  <r>
    <x v="24"/>
    <x v="0"/>
    <x v="0"/>
    <x v="1"/>
    <x v="1"/>
    <x v="0"/>
    <x v="170"/>
    <n v="6642.5"/>
    <n v="1387"/>
    <n v="2118"/>
    <n v="0"/>
    <n v="12397.08"/>
    <n v="2736"/>
    <n v="14860"/>
    <n v="33564"/>
    <n v="290"/>
    <n v="0"/>
    <n v="34580"/>
    <n v="22708.62"/>
    <x v="2"/>
  </r>
  <r>
    <x v="24"/>
    <x v="0"/>
    <x v="0"/>
    <x v="1"/>
    <x v="1"/>
    <x v="0"/>
    <x v="170"/>
    <n v="6488.3"/>
    <n v="7220"/>
    <n v="0"/>
    <n v="36400"/>
    <n v="15916.28"/>
    <n v="17546"/>
    <n v="0"/>
    <n v="7093.72"/>
    <n v="7700"/>
    <n v="1606"/>
    <n v="355"/>
    <n v="11657"/>
    <x v="3"/>
  </r>
  <r>
    <x v="24"/>
    <x v="0"/>
    <x v="0"/>
    <x v="1"/>
    <x v="1"/>
    <x v="0"/>
    <x v="170"/>
    <n v="16.5"/>
    <n v="5300"/>
    <n v="76951.199999999997"/>
    <n v="39300"/>
    <n v="7438"/>
    <n v="0"/>
    <n v="0"/>
    <n v="0"/>
    <n v="0"/>
    <n v="0"/>
    <n v="0"/>
    <n v="0"/>
    <x v="4"/>
  </r>
  <r>
    <x v="24"/>
    <x v="0"/>
    <x v="0"/>
    <x v="1"/>
    <x v="1"/>
    <x v="0"/>
    <x v="180"/>
    <n v="0"/>
    <n v="0"/>
    <n v="0"/>
    <n v="0"/>
    <n v="0"/>
    <n v="0"/>
    <n v="0"/>
    <n v="0"/>
    <n v="423485.58"/>
    <n v="0"/>
    <n v="0"/>
    <n v="32596.81"/>
    <x v="2"/>
  </r>
  <r>
    <x v="24"/>
    <x v="0"/>
    <x v="0"/>
    <x v="1"/>
    <x v="1"/>
    <x v="0"/>
    <x v="180"/>
    <n v="0"/>
    <n v="0"/>
    <n v="0"/>
    <n v="0"/>
    <n v="0"/>
    <n v="0"/>
    <n v="33000"/>
    <n v="0"/>
    <n v="0"/>
    <n v="0"/>
    <n v="0"/>
    <n v="0"/>
    <x v="3"/>
  </r>
  <r>
    <x v="24"/>
    <x v="0"/>
    <x v="0"/>
    <x v="1"/>
    <x v="1"/>
    <x v="0"/>
    <x v="180"/>
    <n v="0"/>
    <n v="0"/>
    <n v="0"/>
    <n v="0"/>
    <n v="0"/>
    <n v="1040"/>
    <n v="0"/>
    <n v="0"/>
    <n v="0"/>
    <n v="0"/>
    <n v="0"/>
    <n v="0"/>
    <x v="4"/>
  </r>
  <r>
    <x v="24"/>
    <x v="0"/>
    <x v="0"/>
    <x v="1"/>
    <x v="1"/>
    <x v="0"/>
    <x v="181"/>
    <n v="0"/>
    <n v="0"/>
    <n v="0"/>
    <n v="0"/>
    <n v="0"/>
    <n v="0"/>
    <n v="0"/>
    <n v="0"/>
    <n v="0"/>
    <n v="18498.27"/>
    <n v="6166.09"/>
    <n v="24664.36"/>
    <x v="2"/>
  </r>
  <r>
    <x v="24"/>
    <x v="0"/>
    <x v="0"/>
    <x v="1"/>
    <x v="1"/>
    <x v="0"/>
    <x v="181"/>
    <n v="0"/>
    <n v="18498.27"/>
    <n v="0"/>
    <n v="6166.09"/>
    <n v="0"/>
    <n v="0"/>
    <n v="0"/>
    <n v="0"/>
    <n v="0"/>
    <n v="0"/>
    <n v="0"/>
    <n v="0"/>
    <x v="3"/>
  </r>
  <r>
    <x v="24"/>
    <x v="0"/>
    <x v="0"/>
    <x v="1"/>
    <x v="1"/>
    <x v="0"/>
    <x v="182"/>
    <n v="0"/>
    <n v="0"/>
    <n v="0"/>
    <n v="0"/>
    <n v="0"/>
    <n v="0"/>
    <n v="0"/>
    <n v="0"/>
    <n v="0"/>
    <n v="0"/>
    <n v="0"/>
    <n v="18006.919999999998"/>
    <x v="3"/>
  </r>
  <r>
    <x v="24"/>
    <x v="0"/>
    <x v="0"/>
    <x v="1"/>
    <x v="1"/>
    <x v="0"/>
    <x v="182"/>
    <n v="0"/>
    <n v="0"/>
    <n v="10256.85"/>
    <n v="0"/>
    <n v="0"/>
    <n v="0"/>
    <n v="0"/>
    <n v="0"/>
    <n v="0"/>
    <n v="0"/>
    <n v="0"/>
    <n v="0"/>
    <x v="4"/>
  </r>
  <r>
    <x v="24"/>
    <x v="0"/>
    <x v="0"/>
    <x v="1"/>
    <x v="1"/>
    <x v="0"/>
    <x v="183"/>
    <n v="0"/>
    <n v="0"/>
    <n v="0"/>
    <n v="0"/>
    <n v="0"/>
    <n v="1354"/>
    <n v="2544.6799999999998"/>
    <n v="0"/>
    <n v="0"/>
    <n v="0"/>
    <n v="0"/>
    <n v="0"/>
    <x v="1"/>
  </r>
  <r>
    <x v="24"/>
    <x v="0"/>
    <x v="0"/>
    <x v="1"/>
    <x v="1"/>
    <x v="0"/>
    <x v="183"/>
    <n v="0"/>
    <n v="0"/>
    <n v="0"/>
    <n v="0"/>
    <n v="0"/>
    <n v="0"/>
    <n v="0"/>
    <n v="157.15"/>
    <n v="0"/>
    <n v="0"/>
    <n v="0"/>
    <n v="0"/>
    <x v="3"/>
  </r>
  <r>
    <x v="24"/>
    <x v="0"/>
    <x v="0"/>
    <x v="1"/>
    <x v="1"/>
    <x v="0"/>
    <x v="183"/>
    <n v="0"/>
    <n v="173.9"/>
    <n v="0"/>
    <n v="0"/>
    <n v="0"/>
    <n v="0"/>
    <n v="0"/>
    <n v="0"/>
    <n v="0"/>
    <n v="0"/>
    <n v="0"/>
    <n v="0"/>
    <x v="4"/>
  </r>
  <r>
    <x v="24"/>
    <x v="0"/>
    <x v="0"/>
    <x v="1"/>
    <x v="1"/>
    <x v="0"/>
    <x v="172"/>
    <n v="0"/>
    <n v="0"/>
    <n v="0"/>
    <n v="0"/>
    <n v="0"/>
    <n v="0"/>
    <n v="0"/>
    <n v="352.55"/>
    <n v="0"/>
    <n v="0"/>
    <n v="0"/>
    <n v="0"/>
    <x v="3"/>
  </r>
  <r>
    <x v="25"/>
    <x v="0"/>
    <x v="0"/>
    <x v="0"/>
    <x v="0"/>
    <x v="0"/>
    <x v="184"/>
    <n v="28793.84"/>
    <n v="28793.84"/>
    <n v="28793.84"/>
    <n v="28793.84"/>
    <n v="28793.87"/>
    <n v="0"/>
    <n v="57587.69"/>
    <n v="30773.13"/>
    <n v="30773.13"/>
    <n v="35909.79"/>
    <n v="30773.13"/>
    <n v="30773.13"/>
    <x v="0"/>
  </r>
  <r>
    <x v="25"/>
    <x v="0"/>
    <x v="0"/>
    <x v="0"/>
    <x v="0"/>
    <x v="0"/>
    <x v="184"/>
    <n v="30773.13"/>
    <n v="34157.800000000003"/>
    <n v="34157.800000000003"/>
    <n v="32672.17"/>
    <n v="32400.76"/>
    <n v="32400.76"/>
    <n v="32384.47"/>
    <n v="32400.76"/>
    <n v="32400.76"/>
    <n v="32532.77"/>
    <n v="32532.77"/>
    <n v="32515.16"/>
    <x v="1"/>
  </r>
  <r>
    <x v="25"/>
    <x v="0"/>
    <x v="0"/>
    <x v="0"/>
    <x v="0"/>
    <x v="0"/>
    <x v="184"/>
    <n v="32532.77"/>
    <n v="32532.77"/>
    <n v="32532.77"/>
    <n v="32532.77"/>
    <n v="32281.31"/>
    <n v="32281.31"/>
    <n v="36565.29"/>
    <n v="32281.31"/>
    <n v="32281.31"/>
    <n v="32281.31"/>
    <n v="32281.31"/>
    <n v="32281.31"/>
    <x v="2"/>
  </r>
  <r>
    <x v="25"/>
    <x v="0"/>
    <x v="0"/>
    <x v="0"/>
    <x v="0"/>
    <x v="0"/>
    <x v="184"/>
    <n v="32281.31"/>
    <n v="33212.089999999997"/>
    <n v="36228.449999999997"/>
    <n v="33212.089999999997"/>
    <n v="30034.04"/>
    <n v="29078.86"/>
    <n v="36387.4"/>
    <n v="32327.1"/>
    <n v="31515.040000000001"/>
    <n v="31515.040000000001"/>
    <n v="31515.040000000001"/>
    <n v="31515.040000000001"/>
    <x v="3"/>
  </r>
  <r>
    <x v="25"/>
    <x v="0"/>
    <x v="0"/>
    <x v="0"/>
    <x v="0"/>
    <x v="0"/>
    <x v="184"/>
    <n v="32602.48"/>
    <n v="31515.040000000001"/>
    <n v="31515.040000000001"/>
    <n v="31515.040000000001"/>
    <n v="31515.040000000001"/>
    <n v="32511.62"/>
    <n v="0"/>
    <n v="0"/>
    <n v="0"/>
    <n v="0"/>
    <n v="0"/>
    <n v="0"/>
    <x v="4"/>
  </r>
  <r>
    <x v="25"/>
    <x v="0"/>
    <x v="0"/>
    <x v="0"/>
    <x v="0"/>
    <x v="0"/>
    <x v="185"/>
    <n v="0"/>
    <n v="3324.85"/>
    <n v="5477.32"/>
    <n v="5458.5"/>
    <n v="4884.5"/>
    <n v="0"/>
    <n v="10749.23"/>
    <n v="5531.85"/>
    <n v="5499.53"/>
    <n v="5596.34"/>
    <n v="5852.6"/>
    <n v="13592.96"/>
    <x v="0"/>
  </r>
  <r>
    <x v="25"/>
    <x v="0"/>
    <x v="0"/>
    <x v="0"/>
    <x v="0"/>
    <x v="0"/>
    <x v="185"/>
    <n v="0"/>
    <n v="0"/>
    <n v="5574.77"/>
    <n v="11424.61"/>
    <n v="4766.72"/>
    <n v="3067.04"/>
    <n v="3594.01"/>
    <n v="3819.97"/>
    <n v="5193.74"/>
    <n v="5017.71"/>
    <n v="5143.91"/>
    <n v="9938.6"/>
    <x v="1"/>
  </r>
  <r>
    <x v="25"/>
    <x v="0"/>
    <x v="0"/>
    <x v="0"/>
    <x v="0"/>
    <x v="0"/>
    <x v="185"/>
    <n v="0"/>
    <n v="4948.45"/>
    <n v="4388.3900000000003"/>
    <n v="6432.24"/>
    <n v="4698.4399999999996"/>
    <n v="5134.68"/>
    <n v="5539.85"/>
    <n v="5057.91"/>
    <n v="4892.8599999999997"/>
    <n v="4891.32"/>
    <n v="4988.5200000000004"/>
    <n v="6018.88"/>
    <x v="2"/>
  </r>
  <r>
    <x v="25"/>
    <x v="0"/>
    <x v="0"/>
    <x v="0"/>
    <x v="0"/>
    <x v="0"/>
    <x v="185"/>
    <n v="5523.18"/>
    <n v="4113.09"/>
    <n v="3433.87"/>
    <n v="4520.88"/>
    <n v="0"/>
    <n v="12161.52"/>
    <n v="5415.2"/>
    <n v="5530.55"/>
    <n v="7480.43"/>
    <n v="4044.7"/>
    <n v="3939.85"/>
    <n v="4634.34"/>
    <x v="3"/>
  </r>
  <r>
    <x v="25"/>
    <x v="0"/>
    <x v="0"/>
    <x v="0"/>
    <x v="0"/>
    <x v="0"/>
    <x v="185"/>
    <n v="5011.3900000000003"/>
    <n v="4333.87"/>
    <n v="4236.57"/>
    <n v="5405.7"/>
    <n v="3982.43"/>
    <n v="4128.93"/>
    <n v="0"/>
    <n v="0"/>
    <n v="0"/>
    <n v="0"/>
    <n v="0"/>
    <n v="0"/>
    <x v="4"/>
  </r>
  <r>
    <x v="25"/>
    <x v="0"/>
    <x v="0"/>
    <x v="0"/>
    <x v="0"/>
    <x v="0"/>
    <x v="186"/>
    <n v="96182.75"/>
    <n v="96182.75"/>
    <n v="96182.75"/>
    <n v="96182.75"/>
    <n v="96182.75"/>
    <n v="96182.75"/>
    <n v="97488.06"/>
    <n v="102672.82"/>
    <n v="97480.76"/>
    <n v="97480.76"/>
    <n v="98028.66"/>
    <n v="97480.76"/>
    <x v="0"/>
  </r>
  <r>
    <x v="25"/>
    <x v="0"/>
    <x v="0"/>
    <x v="0"/>
    <x v="0"/>
    <x v="0"/>
    <x v="186"/>
    <n v="97480.76"/>
    <n v="97480.76"/>
    <n v="97480.76"/>
    <n v="97480.76"/>
    <n v="97480.76"/>
    <n v="97480.77"/>
    <n v="97480.77"/>
    <n v="97480.77"/>
    <n v="97480.77"/>
    <n v="97480.77"/>
    <n v="97480.77"/>
    <n v="97480.77"/>
    <x v="1"/>
  </r>
  <r>
    <x v="25"/>
    <x v="0"/>
    <x v="0"/>
    <x v="0"/>
    <x v="0"/>
    <x v="0"/>
    <x v="186"/>
    <n v="97352.45"/>
    <n v="97352.45"/>
    <n v="97352.45"/>
    <n v="97352.45"/>
    <n v="0"/>
    <n v="194704.9"/>
    <n v="97899.62"/>
    <n v="97899.62"/>
    <n v="97899.62"/>
    <n v="97899.62"/>
    <n v="97899.62"/>
    <n v="97899.62"/>
    <x v="2"/>
  </r>
  <r>
    <x v="25"/>
    <x v="0"/>
    <x v="0"/>
    <x v="0"/>
    <x v="0"/>
    <x v="0"/>
    <x v="186"/>
    <n v="97899.62"/>
    <n v="97899.62"/>
    <n v="180838.07"/>
    <n v="113298.57"/>
    <n v="113298.57"/>
    <n v="142889.73000000001"/>
    <n v="113298.57"/>
    <n v="113298.57"/>
    <n v="113298.57"/>
    <n v="113298.57"/>
    <n v="113298.57"/>
    <n v="128458.91"/>
    <x v="3"/>
  </r>
  <r>
    <x v="25"/>
    <x v="0"/>
    <x v="0"/>
    <x v="0"/>
    <x v="0"/>
    <x v="0"/>
    <x v="186"/>
    <n v="90638.85"/>
    <n v="140326.93"/>
    <n v="116939.11"/>
    <n v="144643.79"/>
    <n v="173829.98"/>
    <n v="186874.12"/>
    <n v="0"/>
    <n v="0"/>
    <n v="0"/>
    <n v="0"/>
    <n v="0"/>
    <n v="0"/>
    <x v="4"/>
  </r>
  <r>
    <x v="25"/>
    <x v="0"/>
    <x v="0"/>
    <x v="0"/>
    <x v="0"/>
    <x v="0"/>
    <x v="187"/>
    <n v="0"/>
    <n v="0"/>
    <n v="0"/>
    <n v="0"/>
    <n v="5665.8"/>
    <n v="5732.09"/>
    <n v="9026.31"/>
    <n v="7941.36"/>
    <n v="7849.96"/>
    <n v="7822.54"/>
    <n v="6777.91"/>
    <n v="9329.0499999999993"/>
    <x v="3"/>
  </r>
  <r>
    <x v="25"/>
    <x v="0"/>
    <x v="0"/>
    <x v="0"/>
    <x v="0"/>
    <x v="0"/>
    <x v="187"/>
    <n v="7977.92"/>
    <n v="7932.22"/>
    <n v="7444.24"/>
    <n v="7875.88"/>
    <n v="3900.8"/>
    <n v="3742.18"/>
    <n v="0"/>
    <n v="0"/>
    <n v="0"/>
    <n v="0"/>
    <n v="0"/>
    <n v="0"/>
    <x v="4"/>
  </r>
  <r>
    <x v="25"/>
    <x v="0"/>
    <x v="0"/>
    <x v="0"/>
    <x v="0"/>
    <x v="0"/>
    <x v="188"/>
    <n v="1164.8900000000001"/>
    <n v="3244.38"/>
    <n v="1076.46"/>
    <n v="0"/>
    <n v="2152.92"/>
    <n v="1076.46"/>
    <n v="1583.29"/>
    <n v="3126.66"/>
    <n v="1076.46"/>
    <n v="3126.66"/>
    <n v="1076.71"/>
    <n v="2101.56"/>
    <x v="0"/>
  </r>
  <r>
    <x v="25"/>
    <x v="0"/>
    <x v="0"/>
    <x v="0"/>
    <x v="0"/>
    <x v="0"/>
    <x v="188"/>
    <n v="3126.66"/>
    <n v="1076.46"/>
    <n v="3126.66"/>
    <n v="1218.3800000000001"/>
    <n v="1937.12"/>
    <n v="2244.7600000000002"/>
    <n v="1420"/>
    <n v="2340.04"/>
    <n v="1840.05"/>
    <n v="2340.04"/>
    <n v="0"/>
    <n v="3260.08"/>
    <x v="1"/>
  </r>
  <r>
    <x v="25"/>
    <x v="0"/>
    <x v="0"/>
    <x v="0"/>
    <x v="0"/>
    <x v="0"/>
    <x v="188"/>
    <n v="920.04"/>
    <n v="2340.5500000000002"/>
    <n v="920.04"/>
    <n v="923.97"/>
    <n v="2340.04"/>
    <n v="1420"/>
    <n v="0"/>
    <n v="7528.79"/>
    <n v="3168.19"/>
    <n v="731.26"/>
    <n v="1505.47"/>
    <n v="2151.15"/>
    <x v="2"/>
  </r>
  <r>
    <x v="25"/>
    <x v="0"/>
    <x v="0"/>
    <x v="0"/>
    <x v="0"/>
    <x v="0"/>
    <x v="188"/>
    <n v="329.79"/>
    <n v="341.16"/>
    <n v="341.16"/>
    <n v="341.16"/>
    <n v="341.16"/>
    <n v="341.16"/>
    <n v="341.16"/>
    <n v="732.28"/>
    <n v="807.39"/>
    <n v="807.39"/>
    <n v="807.39"/>
    <n v="807.39"/>
    <x v="3"/>
  </r>
  <r>
    <x v="25"/>
    <x v="0"/>
    <x v="0"/>
    <x v="0"/>
    <x v="0"/>
    <x v="0"/>
    <x v="188"/>
    <n v="807.39"/>
    <n v="807.39"/>
    <n v="807.39"/>
    <n v="807.39"/>
    <n v="807.39"/>
    <n v="807.39"/>
    <n v="0"/>
    <n v="0"/>
    <n v="0"/>
    <n v="0"/>
    <n v="0"/>
    <n v="0"/>
    <x v="4"/>
  </r>
  <r>
    <x v="25"/>
    <x v="0"/>
    <x v="0"/>
    <x v="0"/>
    <x v="0"/>
    <x v="0"/>
    <x v="189"/>
    <n v="0"/>
    <n v="0"/>
    <n v="0"/>
    <n v="0"/>
    <n v="0"/>
    <n v="0"/>
    <n v="0"/>
    <n v="0"/>
    <n v="56855.73"/>
    <n v="63610.45"/>
    <n v="113694.47"/>
    <n v="56740.44"/>
    <x v="1"/>
  </r>
  <r>
    <x v="25"/>
    <x v="0"/>
    <x v="0"/>
    <x v="0"/>
    <x v="0"/>
    <x v="0"/>
    <x v="189"/>
    <n v="75639.009999999995"/>
    <n v="33057.449999999997"/>
    <n v="40735.96"/>
    <n v="40385.599999999999"/>
    <n v="43108.9"/>
    <n v="47928.21"/>
    <n v="52658.12"/>
    <n v="54143.63"/>
    <n v="55649.16"/>
    <n v="38594.129999999997"/>
    <n v="47275.07"/>
    <n v="39237.379999999997"/>
    <x v="2"/>
  </r>
  <r>
    <x v="25"/>
    <x v="0"/>
    <x v="0"/>
    <x v="0"/>
    <x v="0"/>
    <x v="0"/>
    <x v="189"/>
    <n v="54190.58"/>
    <n v="111770.55"/>
    <n v="1117.69"/>
    <n v="45150.99"/>
    <n v="47726.19"/>
    <n v="68950.33"/>
    <n v="25218.16"/>
    <n v="89246.78"/>
    <n v="48402.5"/>
    <n v="61753.2"/>
    <n v="53071.24"/>
    <n v="81099.149999999994"/>
    <x v="3"/>
  </r>
  <r>
    <x v="25"/>
    <x v="0"/>
    <x v="0"/>
    <x v="0"/>
    <x v="0"/>
    <x v="0"/>
    <x v="189"/>
    <n v="0"/>
    <n v="102915.94"/>
    <n v="65360.94"/>
    <n v="47218.29"/>
    <n v="50310.720000000001"/>
    <n v="61802.7"/>
    <n v="0"/>
    <n v="0"/>
    <n v="0"/>
    <n v="0"/>
    <n v="0"/>
    <n v="0"/>
    <x v="4"/>
  </r>
  <r>
    <x v="25"/>
    <x v="0"/>
    <x v="0"/>
    <x v="0"/>
    <x v="0"/>
    <x v="0"/>
    <x v="190"/>
    <n v="134847.67000000001"/>
    <n v="0"/>
    <n v="145754.51999999999"/>
    <n v="272813.03000000003"/>
    <n v="117181.87"/>
    <n v="0"/>
    <n v="285622.59000000003"/>
    <n v="112446.52"/>
    <n v="143922.32999999999"/>
    <n v="123610.5"/>
    <n v="110026.72"/>
    <n v="207588.54"/>
    <x v="0"/>
  </r>
  <r>
    <x v="25"/>
    <x v="0"/>
    <x v="0"/>
    <x v="0"/>
    <x v="0"/>
    <x v="0"/>
    <x v="190"/>
    <n v="119050.74"/>
    <n v="106935.31"/>
    <n v="112210.82"/>
    <n v="0"/>
    <n v="208651.95"/>
    <n v="130665.5"/>
    <n v="115036.33"/>
    <n v="125400.93"/>
    <n v="157966.44"/>
    <n v="98141.84"/>
    <n v="32484.14"/>
    <n v="60548.17"/>
    <x v="1"/>
  </r>
  <r>
    <x v="25"/>
    <x v="0"/>
    <x v="0"/>
    <x v="0"/>
    <x v="0"/>
    <x v="0"/>
    <x v="190"/>
    <n v="53924.46"/>
    <n v="62628.18"/>
    <n v="38915.919999999998"/>
    <n v="65295.98"/>
    <n v="72018.899999999994"/>
    <n v="68333.77"/>
    <n v="68523.64"/>
    <n v="74877.67"/>
    <n v="63741.66"/>
    <n v="72061.240000000005"/>
    <n v="65607.09"/>
    <n v="69878.009999999995"/>
    <x v="2"/>
  </r>
  <r>
    <x v="25"/>
    <x v="0"/>
    <x v="0"/>
    <x v="0"/>
    <x v="0"/>
    <x v="0"/>
    <x v="190"/>
    <n v="63389.59"/>
    <n v="135846.92000000001"/>
    <n v="20095.080000000002"/>
    <n v="64833.14"/>
    <n v="72660.44"/>
    <n v="76026.09"/>
    <n v="80948.05"/>
    <n v="106942.57"/>
    <n v="75784.429999999993"/>
    <n v="65894.13"/>
    <n v="67408.59"/>
    <n v="108607.59"/>
    <x v="3"/>
  </r>
  <r>
    <x v="25"/>
    <x v="0"/>
    <x v="0"/>
    <x v="0"/>
    <x v="0"/>
    <x v="0"/>
    <x v="190"/>
    <n v="0"/>
    <n v="149478.84"/>
    <n v="85321.96"/>
    <n v="91463.71"/>
    <n v="82667.759999999995"/>
    <n v="85178.34"/>
    <n v="0"/>
    <n v="0"/>
    <n v="0"/>
    <n v="0"/>
    <n v="0"/>
    <n v="0"/>
    <x v="4"/>
  </r>
  <r>
    <x v="25"/>
    <x v="0"/>
    <x v="0"/>
    <x v="0"/>
    <x v="0"/>
    <x v="0"/>
    <x v="191"/>
    <n v="0"/>
    <n v="0"/>
    <n v="0"/>
    <n v="0"/>
    <n v="0"/>
    <n v="0"/>
    <n v="0"/>
    <n v="0"/>
    <n v="18816.3"/>
    <n v="19991.849999999999"/>
    <n v="16242.07"/>
    <n v="24813.21"/>
    <x v="1"/>
  </r>
  <r>
    <x v="25"/>
    <x v="0"/>
    <x v="0"/>
    <x v="0"/>
    <x v="0"/>
    <x v="0"/>
    <x v="191"/>
    <n v="26151.39"/>
    <n v="16840.72"/>
    <n v="12254.6"/>
    <n v="21479.75"/>
    <n v="11263.67"/>
    <n v="13034.01"/>
    <n v="13863.14"/>
    <n v="0.01"/>
    <n v="14888.17"/>
    <n v="13366.05"/>
    <n v="17600.060000000001"/>
    <n v="16253.11"/>
    <x v="2"/>
  </r>
  <r>
    <x v="25"/>
    <x v="0"/>
    <x v="0"/>
    <x v="0"/>
    <x v="0"/>
    <x v="0"/>
    <x v="191"/>
    <n v="15368.54"/>
    <n v="29360.42"/>
    <n v="-1543.8"/>
    <n v="25017.18"/>
    <n v="13870.58"/>
    <n v="14901.49"/>
    <n v="18667.75"/>
    <n v="38867.589999999997"/>
    <n v="13691.01"/>
    <n v="17497.75"/>
    <n v="11629.18"/>
    <n v="50940.22"/>
    <x v="3"/>
  </r>
  <r>
    <x v="25"/>
    <x v="0"/>
    <x v="0"/>
    <x v="0"/>
    <x v="0"/>
    <x v="0"/>
    <x v="191"/>
    <n v="0"/>
    <n v="35898.370000000003"/>
    <n v="15799.81"/>
    <n v="13685.18"/>
    <n v="17627.830000000002"/>
    <n v="18218.37"/>
    <n v="0"/>
    <n v="0"/>
    <n v="0"/>
    <n v="0"/>
    <n v="0"/>
    <n v="0"/>
    <x v="4"/>
  </r>
  <r>
    <x v="25"/>
    <x v="0"/>
    <x v="0"/>
    <x v="0"/>
    <x v="0"/>
    <x v="0"/>
    <x v="192"/>
    <n v="0"/>
    <n v="0"/>
    <n v="0"/>
    <n v="0"/>
    <n v="0"/>
    <n v="0"/>
    <n v="0"/>
    <n v="0"/>
    <n v="0"/>
    <n v="0"/>
    <n v="0"/>
    <n v="0"/>
    <x v="1"/>
  </r>
  <r>
    <x v="25"/>
    <x v="0"/>
    <x v="0"/>
    <x v="0"/>
    <x v="0"/>
    <x v="0"/>
    <x v="192"/>
    <n v="0"/>
    <n v="0"/>
    <n v="0"/>
    <n v="0"/>
    <n v="0"/>
    <n v="0"/>
    <n v="5694.48"/>
    <n v="5694.48"/>
    <n v="5694.48"/>
    <n v="5694.48"/>
    <n v="5565.06"/>
    <n v="5565.06"/>
    <x v="2"/>
  </r>
  <r>
    <x v="25"/>
    <x v="0"/>
    <x v="0"/>
    <x v="0"/>
    <x v="0"/>
    <x v="0"/>
    <x v="192"/>
    <n v="5565.06"/>
    <n v="5565.06"/>
    <n v="5565.06"/>
    <n v="5565.06"/>
    <n v="5565.06"/>
    <n v="5565.06"/>
    <n v="5565.06"/>
    <n v="5565.06"/>
    <n v="5565.06"/>
    <n v="5565.06"/>
    <n v="5565.06"/>
    <n v="5565.06"/>
    <x v="3"/>
  </r>
  <r>
    <x v="25"/>
    <x v="0"/>
    <x v="0"/>
    <x v="0"/>
    <x v="0"/>
    <x v="0"/>
    <x v="192"/>
    <n v="5565.06"/>
    <n v="0"/>
    <n v="5565.06"/>
    <n v="5565.06"/>
    <n v="5565.06"/>
    <n v="5565.06"/>
    <n v="0"/>
    <n v="0"/>
    <n v="0"/>
    <n v="0"/>
    <n v="0"/>
    <n v="0"/>
    <x v="4"/>
  </r>
  <r>
    <x v="25"/>
    <x v="0"/>
    <x v="0"/>
    <x v="0"/>
    <x v="0"/>
    <x v="0"/>
    <x v="193"/>
    <n v="0"/>
    <n v="0"/>
    <n v="0"/>
    <n v="82.25"/>
    <n v="0"/>
    <n v="386.4"/>
    <n v="264.17"/>
    <n v="583.11"/>
    <n v="284.87"/>
    <n v="314.20999999999998"/>
    <n v="316.79000000000002"/>
    <n v="593.15"/>
    <x v="0"/>
  </r>
  <r>
    <x v="25"/>
    <x v="0"/>
    <x v="0"/>
    <x v="0"/>
    <x v="0"/>
    <x v="0"/>
    <x v="193"/>
    <n v="275.79000000000002"/>
    <n v="169.55"/>
    <n v="139.22"/>
    <n v="714.23"/>
    <n v="0"/>
    <n v="484.84"/>
    <n v="778.32"/>
    <n v="386.49"/>
    <n v="210.45"/>
    <n v="93.4"/>
    <n v="63.33"/>
    <n v="0"/>
    <x v="1"/>
  </r>
  <r>
    <x v="25"/>
    <x v="0"/>
    <x v="0"/>
    <x v="0"/>
    <x v="0"/>
    <x v="0"/>
    <x v="193"/>
    <n v="203.84"/>
    <n v="0"/>
    <n v="64.540000000000006"/>
    <n v="332.5"/>
    <n v="0"/>
    <n v="0"/>
    <n v="0"/>
    <n v="29.9"/>
    <n v="0"/>
    <n v="0"/>
    <n v="0"/>
    <n v="0"/>
    <x v="2"/>
  </r>
  <r>
    <x v="25"/>
    <x v="0"/>
    <x v="0"/>
    <x v="0"/>
    <x v="0"/>
    <x v="0"/>
    <x v="193"/>
    <n v="0"/>
    <n v="0"/>
    <n v="0"/>
    <n v="0"/>
    <n v="140.59"/>
    <n v="130.57"/>
    <n v="70.88"/>
    <n v="25.19"/>
    <n v="0"/>
    <n v="0"/>
    <n v="0"/>
    <n v="0"/>
    <x v="3"/>
  </r>
  <r>
    <x v="25"/>
    <x v="0"/>
    <x v="0"/>
    <x v="0"/>
    <x v="0"/>
    <x v="0"/>
    <x v="193"/>
    <n v="0"/>
    <n v="531.26"/>
    <n v="0"/>
    <n v="0"/>
    <n v="0"/>
    <n v="0"/>
    <n v="0"/>
    <n v="0"/>
    <n v="0"/>
    <n v="0"/>
    <n v="0"/>
    <n v="0"/>
    <x v="4"/>
  </r>
  <r>
    <x v="25"/>
    <x v="0"/>
    <x v="0"/>
    <x v="0"/>
    <x v="0"/>
    <x v="0"/>
    <x v="194"/>
    <n v="10417.91"/>
    <n v="10861.21"/>
    <n v="11704.77"/>
    <n v="8657.5"/>
    <n v="14640.92"/>
    <n v="9979.8700000000008"/>
    <n v="10758.98"/>
    <n v="11117.62"/>
    <n v="416.87"/>
    <n v="22220.54"/>
    <n v="4992.41"/>
    <n v="8867.34"/>
    <x v="0"/>
  </r>
  <r>
    <x v="25"/>
    <x v="0"/>
    <x v="0"/>
    <x v="0"/>
    <x v="0"/>
    <x v="0"/>
    <x v="194"/>
    <n v="12487.42"/>
    <n v="12184.96"/>
    <n v="12406.37"/>
    <n v="25137.87"/>
    <n v="10352.469999999999"/>
    <n v="9485.5"/>
    <n v="240.09"/>
    <n v="41743.519999999997"/>
    <n v="20331.13"/>
    <n v="19784.419999999998"/>
    <n v="3688.31"/>
    <n v="9356.6200000000008"/>
    <x v="1"/>
  </r>
  <r>
    <x v="25"/>
    <x v="0"/>
    <x v="0"/>
    <x v="0"/>
    <x v="0"/>
    <x v="0"/>
    <x v="194"/>
    <n v="13943.33"/>
    <n v="12791.24"/>
    <n v="17238.59"/>
    <n v="11601.72"/>
    <n v="12753.02"/>
    <n v="12160.95"/>
    <n v="12278.95"/>
    <n v="18033.96"/>
    <n v="18466.12"/>
    <n v="16185.36"/>
    <n v="1419.89"/>
    <n v="22837.5"/>
    <x v="2"/>
  </r>
  <r>
    <x v="25"/>
    <x v="0"/>
    <x v="0"/>
    <x v="0"/>
    <x v="0"/>
    <x v="0"/>
    <x v="194"/>
    <n v="11013.33"/>
    <n v="10999.28"/>
    <n v="10974.43"/>
    <n v="10999.63"/>
    <n v="11050.78"/>
    <n v="11071.68"/>
    <n v="11071.83"/>
    <n v="11183.17"/>
    <n v="11469.03"/>
    <n v="11239.58"/>
    <n v="12306.44"/>
    <n v="12199.94"/>
    <x v="3"/>
  </r>
  <r>
    <x v="25"/>
    <x v="0"/>
    <x v="0"/>
    <x v="0"/>
    <x v="0"/>
    <x v="0"/>
    <x v="194"/>
    <n v="12233.91"/>
    <n v="12404.91"/>
    <n v="12346.27"/>
    <n v="12474.03"/>
    <n v="12573.37"/>
    <n v="12510.72"/>
    <n v="0"/>
    <n v="0"/>
    <n v="0"/>
    <n v="0"/>
    <n v="0"/>
    <n v="0"/>
    <x v="4"/>
  </r>
  <r>
    <x v="25"/>
    <x v="0"/>
    <x v="0"/>
    <x v="0"/>
    <x v="0"/>
    <x v="0"/>
    <x v="195"/>
    <n v="0"/>
    <n v="0"/>
    <n v="0"/>
    <n v="0"/>
    <n v="0"/>
    <n v="0"/>
    <n v="0"/>
    <n v="0"/>
    <n v="2099.9899999999998"/>
    <n v="1501.24"/>
    <n v="1889.08"/>
    <n v="1889.08"/>
    <x v="3"/>
  </r>
  <r>
    <x v="25"/>
    <x v="0"/>
    <x v="0"/>
    <x v="0"/>
    <x v="0"/>
    <x v="0"/>
    <x v="195"/>
    <n v="1501.24"/>
    <n v="1889.08"/>
    <n v="1834.17"/>
    <n v="1889.08"/>
    <n v="1695.16"/>
    <n v="1501.24"/>
    <n v="0"/>
    <n v="0"/>
    <n v="0"/>
    <n v="0"/>
    <n v="0"/>
    <n v="0"/>
    <x v="4"/>
  </r>
  <r>
    <x v="25"/>
    <x v="0"/>
    <x v="0"/>
    <x v="0"/>
    <x v="0"/>
    <x v="0"/>
    <x v="196"/>
    <n v="0"/>
    <n v="0"/>
    <n v="0"/>
    <n v="0"/>
    <n v="0"/>
    <n v="1607.65"/>
    <n v="1409.9"/>
    <n v="2912.81"/>
    <n v="5073.54"/>
    <n v="1431.79"/>
    <n v="2360.9299999999998"/>
    <n v="2464.42"/>
    <x v="1"/>
  </r>
  <r>
    <x v="25"/>
    <x v="0"/>
    <x v="0"/>
    <x v="0"/>
    <x v="0"/>
    <x v="0"/>
    <x v="196"/>
    <n v="0"/>
    <n v="5082.22"/>
    <n v="0"/>
    <n v="2970.05"/>
    <n v="3538.81"/>
    <n v="3489.01"/>
    <n v="99.14"/>
    <n v="498.06"/>
    <n v="65.209999999999994"/>
    <n v="139.11000000000001"/>
    <n v="0"/>
    <n v="100.12"/>
    <x v="2"/>
  </r>
  <r>
    <x v="25"/>
    <x v="0"/>
    <x v="0"/>
    <x v="0"/>
    <x v="0"/>
    <x v="0"/>
    <x v="196"/>
    <n v="181.87"/>
    <n v="3744.44"/>
    <n v="2618.27"/>
    <n v="2021.41"/>
    <n v="3655.17"/>
    <n v="3221.4"/>
    <n v="3622.48"/>
    <n v="3343.12"/>
    <n v="3102.76"/>
    <n v="3575.02"/>
    <n v="2978.91"/>
    <n v="4494.46"/>
    <x v="3"/>
  </r>
  <r>
    <x v="25"/>
    <x v="0"/>
    <x v="0"/>
    <x v="0"/>
    <x v="0"/>
    <x v="0"/>
    <x v="196"/>
    <n v="23.21"/>
    <n v="2872.06"/>
    <n v="2628.24"/>
    <n v="2141.0500000000002"/>
    <n v="1867.68"/>
    <n v="1875.19"/>
    <n v="0"/>
    <n v="0"/>
    <n v="0"/>
    <n v="0"/>
    <n v="0"/>
    <n v="0"/>
    <x v="4"/>
  </r>
  <r>
    <x v="25"/>
    <x v="0"/>
    <x v="0"/>
    <x v="1"/>
    <x v="1"/>
    <x v="0"/>
    <x v="184"/>
    <n v="19468.84"/>
    <n v="25952.97"/>
    <n v="20489.18"/>
    <n v="0"/>
    <n v="40978.36"/>
    <n v="20489.18"/>
    <n v="20489.2"/>
    <n v="20489.189999999999"/>
    <n v="21270.43"/>
    <n v="36925.56"/>
    <n v="21270.44"/>
    <n v="27381.99"/>
    <x v="0"/>
  </r>
  <r>
    <x v="25"/>
    <x v="0"/>
    <x v="0"/>
    <x v="1"/>
    <x v="1"/>
    <x v="0"/>
    <x v="184"/>
    <n v="21270.43"/>
    <n v="21270.43"/>
    <n v="23166.22"/>
    <n v="21902.36"/>
    <n v="21902.36"/>
    <n v="21902.36"/>
    <n v="21902.36"/>
    <n v="21902.37"/>
    <n v="21902.36"/>
    <n v="21902.36"/>
    <n v="21902.36"/>
    <n v="21902.36"/>
    <x v="1"/>
  </r>
  <r>
    <x v="25"/>
    <x v="0"/>
    <x v="0"/>
    <x v="1"/>
    <x v="1"/>
    <x v="0"/>
    <x v="184"/>
    <n v="21902.36"/>
    <n v="21902.36"/>
    <n v="21902.36"/>
    <n v="21902.36"/>
    <n v="21902.36"/>
    <n v="22501.38"/>
    <n v="22501.37"/>
    <n v="22501.37"/>
    <n v="22501.37"/>
    <n v="22501.38"/>
    <n v="22501.37"/>
    <n v="22501.37"/>
    <x v="2"/>
  </r>
  <r>
    <x v="25"/>
    <x v="0"/>
    <x v="0"/>
    <x v="1"/>
    <x v="1"/>
    <x v="0"/>
    <x v="184"/>
    <n v="22501.37"/>
    <n v="0"/>
    <n v="43973.65"/>
    <n v="0"/>
    <n v="42775.94"/>
    <n v="21791.360000000001"/>
    <n v="31978.61"/>
    <n v="24602.720000000001"/>
    <n v="24602.720000000001"/>
    <n v="24602.720000000001"/>
    <n v="24602.720000000001"/>
    <n v="0"/>
    <x v="3"/>
  </r>
  <r>
    <x v="25"/>
    <x v="0"/>
    <x v="0"/>
    <x v="1"/>
    <x v="1"/>
    <x v="0"/>
    <x v="184"/>
    <n v="49205.440000000002"/>
    <n v="24602.720000000001"/>
    <n v="24602.720000000001"/>
    <n v="23372.58"/>
    <n v="26629.94"/>
    <n v="0"/>
    <n v="0"/>
    <n v="0"/>
    <n v="0"/>
    <n v="0"/>
    <n v="0"/>
    <n v="0"/>
    <x v="4"/>
  </r>
  <r>
    <x v="25"/>
    <x v="0"/>
    <x v="0"/>
    <x v="1"/>
    <x v="1"/>
    <x v="0"/>
    <x v="185"/>
    <n v="5522.45"/>
    <n v="5818.5"/>
    <n v="4585.7299999999996"/>
    <n v="4715.16"/>
    <n v="5977.99"/>
    <n v="7360.84"/>
    <n v="7012.01"/>
    <n v="5681.3"/>
    <n v="5725.09"/>
    <n v="5229.3"/>
    <n v="4879.55"/>
    <n v="4606.38"/>
    <x v="0"/>
  </r>
  <r>
    <x v="25"/>
    <x v="0"/>
    <x v="0"/>
    <x v="1"/>
    <x v="1"/>
    <x v="0"/>
    <x v="185"/>
    <n v="4163.71"/>
    <n v="3666.55"/>
    <n v="3839.14"/>
    <n v="6789.23"/>
    <n v="4774.45"/>
    <n v="3565.04"/>
    <n v="3272.5"/>
    <n v="2364.3200000000002"/>
    <n v="3514.73"/>
    <n v="3501.6"/>
    <n v="4398.04"/>
    <n v="4577.7"/>
    <x v="1"/>
  </r>
  <r>
    <x v="25"/>
    <x v="0"/>
    <x v="0"/>
    <x v="1"/>
    <x v="1"/>
    <x v="0"/>
    <x v="185"/>
    <n v="4784.76"/>
    <n v="5128.33"/>
    <n v="3915.12"/>
    <n v="4206.9799999999996"/>
    <n v="4012.4"/>
    <n v="4111.6499999999996"/>
    <n v="3947.76"/>
    <n v="2792.75"/>
    <n v="2723.14"/>
    <n v="2886.96"/>
    <n v="2864.78"/>
    <n v="3917"/>
    <x v="2"/>
  </r>
  <r>
    <x v="25"/>
    <x v="0"/>
    <x v="0"/>
    <x v="1"/>
    <x v="1"/>
    <x v="0"/>
    <x v="185"/>
    <n v="4300.1899999999996"/>
    <n v="4554.33"/>
    <n v="3370.09"/>
    <n v="3092.9"/>
    <n v="3716"/>
    <n v="0"/>
    <n v="7570.54"/>
    <n v="3835.08"/>
    <n v="3940.59"/>
    <n v="3851.64"/>
    <n v="3867.98"/>
    <n v="3841.34"/>
    <x v="3"/>
  </r>
  <r>
    <x v="25"/>
    <x v="0"/>
    <x v="0"/>
    <x v="1"/>
    <x v="1"/>
    <x v="0"/>
    <x v="185"/>
    <n v="3957.67"/>
    <n v="3899.28"/>
    <n v="3652.77"/>
    <n v="3933.67"/>
    <n v="3610.08"/>
    <n v="7254.38"/>
    <n v="0"/>
    <n v="0"/>
    <n v="0"/>
    <n v="0"/>
    <n v="0"/>
    <n v="0"/>
    <x v="4"/>
  </r>
  <r>
    <x v="25"/>
    <x v="0"/>
    <x v="0"/>
    <x v="1"/>
    <x v="1"/>
    <x v="0"/>
    <x v="186"/>
    <n v="163973.15"/>
    <n v="163973.15"/>
    <n v="163973.15"/>
    <n v="170671.13"/>
    <n v="170671.13"/>
    <n v="170671.13"/>
    <n v="178754"/>
    <n v="170671.13"/>
    <n v="170671.13"/>
    <n v="170671.13"/>
    <n v="170671.13"/>
    <n v="170282.53"/>
    <x v="0"/>
  </r>
  <r>
    <x v="25"/>
    <x v="0"/>
    <x v="0"/>
    <x v="1"/>
    <x v="1"/>
    <x v="0"/>
    <x v="186"/>
    <n v="170282.53"/>
    <n v="170282.53"/>
    <n v="170282.53"/>
    <n v="170282.53"/>
    <n v="170282.53"/>
    <n v="170282.53"/>
    <n v="218752.63"/>
    <n v="180139.69"/>
    <n v="177206.83"/>
    <n v="177206.83"/>
    <n v="177206.83"/>
    <n v="177206.83"/>
    <x v="1"/>
  </r>
  <r>
    <x v="25"/>
    <x v="0"/>
    <x v="0"/>
    <x v="1"/>
    <x v="1"/>
    <x v="0"/>
    <x v="186"/>
    <n v="177206.83"/>
    <n v="177206.83"/>
    <n v="177206.83"/>
    <n v="177206.83"/>
    <n v="156313.88"/>
    <n v="156313.88"/>
    <n v="156313.88"/>
    <n v="185658.06"/>
    <n v="162138.07999999999"/>
    <n v="162138.07999999999"/>
    <n v="162138.07999999999"/>
    <n v="162138.07999999999"/>
    <x v="2"/>
  </r>
  <r>
    <x v="25"/>
    <x v="0"/>
    <x v="0"/>
    <x v="1"/>
    <x v="1"/>
    <x v="0"/>
    <x v="186"/>
    <n v="162138.07999999999"/>
    <n v="162138.07999999999"/>
    <n v="162138.07999999999"/>
    <n v="222747.8"/>
    <n v="177538.91"/>
    <n v="177538.91"/>
    <n v="175541.56"/>
    <n v="177538.91"/>
    <n v="177538.91"/>
    <n v="177538.91"/>
    <n v="177538.91"/>
    <n v="177538.91"/>
    <x v="3"/>
  </r>
  <r>
    <x v="25"/>
    <x v="0"/>
    <x v="0"/>
    <x v="1"/>
    <x v="1"/>
    <x v="0"/>
    <x v="186"/>
    <n v="177538.91"/>
    <n v="177538.91"/>
    <n v="209354.54"/>
    <n v="188144.12"/>
    <n v="188144.12"/>
    <n v="188144.12"/>
    <n v="0"/>
    <n v="0"/>
    <n v="0"/>
    <n v="0"/>
    <n v="0"/>
    <n v="0"/>
    <x v="4"/>
  </r>
  <r>
    <x v="25"/>
    <x v="0"/>
    <x v="0"/>
    <x v="1"/>
    <x v="1"/>
    <x v="0"/>
    <x v="197"/>
    <n v="0"/>
    <n v="0"/>
    <n v="0"/>
    <n v="0"/>
    <n v="62979.63"/>
    <n v="0"/>
    <n v="0"/>
    <n v="0"/>
    <n v="0"/>
    <n v="0"/>
    <n v="0"/>
    <n v="0"/>
    <x v="4"/>
  </r>
  <r>
    <x v="25"/>
    <x v="0"/>
    <x v="0"/>
    <x v="1"/>
    <x v="1"/>
    <x v="0"/>
    <x v="187"/>
    <n v="0"/>
    <n v="0"/>
    <n v="0"/>
    <n v="0"/>
    <n v="3783.12"/>
    <n v="0"/>
    <n v="5777.22"/>
    <n v="0"/>
    <n v="0"/>
    <n v="0"/>
    <n v="0"/>
    <n v="0"/>
    <x v="3"/>
  </r>
  <r>
    <x v="25"/>
    <x v="0"/>
    <x v="0"/>
    <x v="1"/>
    <x v="1"/>
    <x v="0"/>
    <x v="188"/>
    <n v="371.1"/>
    <n v="363.69"/>
    <n v="585.45000000000005"/>
    <n v="524.82000000000005"/>
    <n v="387.89"/>
    <n v="387.88"/>
    <n v="387.91"/>
    <n v="387.9"/>
    <n v="387.91"/>
    <n v="404.77"/>
    <n v="414.96"/>
    <n v="448.11"/>
    <x v="0"/>
  </r>
  <r>
    <x v="25"/>
    <x v="0"/>
    <x v="0"/>
    <x v="1"/>
    <x v="1"/>
    <x v="0"/>
    <x v="188"/>
    <n v="425.9"/>
    <n v="434.58"/>
    <n v="434.58"/>
    <n v="434.58"/>
    <n v="434.58"/>
    <n v="434.58"/>
    <n v="434.58"/>
    <n v="434.58"/>
    <n v="434.58"/>
    <n v="434.58"/>
    <n v="434.58"/>
    <n v="434.58"/>
    <x v="1"/>
  </r>
  <r>
    <x v="25"/>
    <x v="0"/>
    <x v="0"/>
    <x v="1"/>
    <x v="1"/>
    <x v="0"/>
    <x v="188"/>
    <n v="434.58"/>
    <n v="452.05"/>
    <n v="0"/>
    <n v="904.1"/>
    <n v="452.05"/>
    <n v="452.05"/>
    <n v="452.05"/>
    <n v="452.05"/>
    <n v="452.05"/>
    <n v="420.43"/>
    <n v="0"/>
    <n v="358.37"/>
    <x v="2"/>
  </r>
  <r>
    <x v="25"/>
    <x v="0"/>
    <x v="0"/>
    <x v="1"/>
    <x v="1"/>
    <x v="0"/>
    <x v="188"/>
    <n v="358.37"/>
    <n v="358.37"/>
    <n v="358.37"/>
    <n v="358.37"/>
    <n v="358.37"/>
    <n v="358.37"/>
    <n v="358.37"/>
    <n v="358.37"/>
    <n v="358.37"/>
    <n v="1023.92"/>
    <n v="925.36"/>
    <n v="796.48"/>
    <x v="3"/>
  </r>
  <r>
    <x v="25"/>
    <x v="0"/>
    <x v="0"/>
    <x v="1"/>
    <x v="1"/>
    <x v="0"/>
    <x v="188"/>
    <n v="796.48"/>
    <n v="796.48"/>
    <n v="796.48"/>
    <n v="796.48"/>
    <n v="796.48"/>
    <n v="796.48"/>
    <n v="0"/>
    <n v="0"/>
    <n v="0"/>
    <n v="0"/>
    <n v="0"/>
    <n v="0"/>
    <x v="4"/>
  </r>
  <r>
    <x v="25"/>
    <x v="0"/>
    <x v="0"/>
    <x v="1"/>
    <x v="1"/>
    <x v="0"/>
    <x v="189"/>
    <n v="23313.200000000001"/>
    <n v="22912.84"/>
    <n v="23504.95"/>
    <n v="22903.83"/>
    <n v="23107.200000000001"/>
    <n v="23117.99"/>
    <n v="23000"/>
    <n v="21707.72"/>
    <n v="21800"/>
    <n v="23210"/>
    <n v="23250"/>
    <n v="22680.95"/>
    <x v="0"/>
  </r>
  <r>
    <x v="25"/>
    <x v="0"/>
    <x v="0"/>
    <x v="1"/>
    <x v="1"/>
    <x v="0"/>
    <x v="189"/>
    <n v="22608.11"/>
    <n v="22542.799999999999"/>
    <n v="22610.62"/>
    <n v="22587.17"/>
    <n v="22580.19"/>
    <n v="22592.66"/>
    <n v="22586.73"/>
    <n v="22583.360000000001"/>
    <n v="22587.58"/>
    <n v="22585.89"/>
    <n v="22585.61"/>
    <n v="22586.36"/>
    <x v="1"/>
  </r>
  <r>
    <x v="25"/>
    <x v="0"/>
    <x v="0"/>
    <x v="1"/>
    <x v="1"/>
    <x v="0"/>
    <x v="189"/>
    <n v="22585.95"/>
    <n v="22585.97"/>
    <n v="22585.99"/>
    <n v="22585.96"/>
    <n v="22580.25"/>
    <n v="22579.5"/>
    <n v="22578.5"/>
    <n v="0"/>
    <n v="45155.55"/>
    <n v="22576.5"/>
    <n v="22575.1"/>
    <n v="22575.9"/>
    <x v="2"/>
  </r>
  <r>
    <x v="25"/>
    <x v="0"/>
    <x v="0"/>
    <x v="1"/>
    <x v="1"/>
    <x v="0"/>
    <x v="189"/>
    <n v="22574.95"/>
    <n v="22575.32"/>
    <n v="0"/>
    <n v="0"/>
    <n v="0"/>
    <n v="0"/>
    <n v="0"/>
    <n v="0"/>
    <n v="0"/>
    <n v="134468.60999999999"/>
    <n v="0"/>
    <n v="70469.61"/>
    <x v="3"/>
  </r>
  <r>
    <x v="25"/>
    <x v="0"/>
    <x v="0"/>
    <x v="1"/>
    <x v="1"/>
    <x v="0"/>
    <x v="189"/>
    <n v="0"/>
    <n v="0"/>
    <n v="0"/>
    <n v="0"/>
    <n v="16247"/>
    <n v="48640.480000000003"/>
    <n v="0"/>
    <n v="0"/>
    <n v="0"/>
    <n v="0"/>
    <n v="0"/>
    <n v="0"/>
    <x v="4"/>
  </r>
  <r>
    <x v="25"/>
    <x v="0"/>
    <x v="0"/>
    <x v="1"/>
    <x v="1"/>
    <x v="0"/>
    <x v="190"/>
    <n v="33662.269999999997"/>
    <n v="33538.92"/>
    <n v="36489.29"/>
    <n v="36490.19"/>
    <n v="36594.85"/>
    <n v="37908.32"/>
    <n v="38426.160000000003"/>
    <n v="36460.800000000003"/>
    <n v="37314.32"/>
    <n v="36669.67"/>
    <n v="36568.31"/>
    <n v="36742.03"/>
    <x v="0"/>
  </r>
  <r>
    <x v="25"/>
    <x v="0"/>
    <x v="0"/>
    <x v="1"/>
    <x v="1"/>
    <x v="0"/>
    <x v="190"/>
    <n v="36725.49"/>
    <n v="35369.31"/>
    <n v="35605.99"/>
    <n v="33065.71"/>
    <n v="35737.980000000003"/>
    <n v="37391.61"/>
    <n v="105163.69"/>
    <n v="38936.1"/>
    <n v="41950"/>
    <n v="41896.68"/>
    <n v="39147.160000000003"/>
    <n v="39582.17"/>
    <x v="1"/>
  </r>
  <r>
    <x v="25"/>
    <x v="0"/>
    <x v="0"/>
    <x v="1"/>
    <x v="1"/>
    <x v="0"/>
    <x v="190"/>
    <n v="39852.620000000003"/>
    <n v="40477.56"/>
    <n v="39005.29"/>
    <n v="40755.550000000003"/>
    <n v="41463.35"/>
    <n v="41312.29"/>
    <n v="40814.589999999997"/>
    <n v="38747.269999999997"/>
    <n v="40439.480000000003"/>
    <n v="42931.55"/>
    <n v="40223.71"/>
    <n v="42383.29"/>
    <x v="2"/>
  </r>
  <r>
    <x v="25"/>
    <x v="0"/>
    <x v="0"/>
    <x v="1"/>
    <x v="1"/>
    <x v="0"/>
    <x v="190"/>
    <n v="40610.43"/>
    <n v="41254.69"/>
    <n v="40322.43"/>
    <n v="41601.51"/>
    <n v="40496.22"/>
    <n v="38899.1"/>
    <n v="37005"/>
    <n v="38586.14"/>
    <n v="40471.870000000003"/>
    <n v="37512.32"/>
    <n v="38407.919999999998"/>
    <n v="20955.72"/>
    <x v="3"/>
  </r>
  <r>
    <x v="25"/>
    <x v="0"/>
    <x v="0"/>
    <x v="1"/>
    <x v="1"/>
    <x v="0"/>
    <x v="190"/>
    <n v="0"/>
    <n v="0"/>
    <n v="0"/>
    <n v="0"/>
    <n v="0"/>
    <n v="50433.3"/>
    <n v="0"/>
    <n v="0"/>
    <n v="0"/>
    <n v="0"/>
    <n v="0"/>
    <n v="0"/>
    <x v="4"/>
  </r>
  <r>
    <x v="25"/>
    <x v="0"/>
    <x v="0"/>
    <x v="1"/>
    <x v="1"/>
    <x v="0"/>
    <x v="192"/>
    <n v="999.92"/>
    <n v="999.92"/>
    <n v="999.92"/>
    <n v="999.92"/>
    <n v="999.92"/>
    <n v="999.92"/>
    <n v="999.92"/>
    <n v="999.92"/>
    <n v="999.92"/>
    <n v="999.92"/>
    <n v="999.92"/>
    <n v="999.92"/>
    <x v="0"/>
  </r>
  <r>
    <x v="25"/>
    <x v="0"/>
    <x v="0"/>
    <x v="1"/>
    <x v="1"/>
    <x v="0"/>
    <x v="192"/>
    <n v="999.92"/>
    <n v="999.92"/>
    <n v="1172.32"/>
    <n v="999.92"/>
    <n v="999.92"/>
    <n v="999.92"/>
    <n v="999.92"/>
    <n v="999.92"/>
    <n v="999.92"/>
    <n v="999.92"/>
    <n v="999.92"/>
    <n v="999.92"/>
    <x v="1"/>
  </r>
  <r>
    <x v="25"/>
    <x v="0"/>
    <x v="0"/>
    <x v="1"/>
    <x v="1"/>
    <x v="0"/>
    <x v="192"/>
    <n v="948.2"/>
    <n v="948.2"/>
    <n v="948.2"/>
    <n v="948.2"/>
    <n v="948.2"/>
    <n v="948.2"/>
    <n v="948.2"/>
    <n v="948.2"/>
    <n v="948.2"/>
    <n v="948.2"/>
    <n v="948.2"/>
    <n v="948.2"/>
    <x v="2"/>
  </r>
  <r>
    <x v="25"/>
    <x v="0"/>
    <x v="0"/>
    <x v="1"/>
    <x v="1"/>
    <x v="0"/>
    <x v="192"/>
    <n v="948.2"/>
    <n v="948.2"/>
    <n v="948.2"/>
    <n v="948.2"/>
    <n v="948.2"/>
    <n v="948.2"/>
    <n v="948.2"/>
    <n v="948.2"/>
    <n v="948.2"/>
    <n v="948.2"/>
    <n v="948.2"/>
    <n v="948.2"/>
    <x v="3"/>
  </r>
  <r>
    <x v="25"/>
    <x v="0"/>
    <x v="0"/>
    <x v="1"/>
    <x v="1"/>
    <x v="0"/>
    <x v="192"/>
    <n v="948.2"/>
    <n v="948.2"/>
    <n v="948.2"/>
    <n v="948.2"/>
    <n v="948.2"/>
    <n v="948.2"/>
    <n v="0"/>
    <n v="0"/>
    <n v="0"/>
    <n v="0"/>
    <n v="0"/>
    <n v="0"/>
    <x v="4"/>
  </r>
  <r>
    <x v="25"/>
    <x v="0"/>
    <x v="0"/>
    <x v="1"/>
    <x v="1"/>
    <x v="0"/>
    <x v="193"/>
    <n v="0"/>
    <n v="0"/>
    <n v="0"/>
    <n v="920.49"/>
    <n v="1311.02"/>
    <n v="1338.43"/>
    <n v="976.26"/>
    <n v="1344.22"/>
    <n v="393.1"/>
    <n v="430.86"/>
    <n v="1310.21"/>
    <n v="1212.5899999999999"/>
    <x v="0"/>
  </r>
  <r>
    <x v="25"/>
    <x v="0"/>
    <x v="0"/>
    <x v="1"/>
    <x v="1"/>
    <x v="0"/>
    <x v="193"/>
    <n v="447.69"/>
    <n v="282.83999999999997"/>
    <n v="482.2"/>
    <n v="1382.65"/>
    <n v="2664.18"/>
    <n v="5523.78"/>
    <n v="10157.85"/>
    <n v="8228.6"/>
    <n v="3505.53"/>
    <n v="869.12"/>
    <n v="0"/>
    <n v="869.15"/>
    <x v="1"/>
  </r>
  <r>
    <x v="25"/>
    <x v="0"/>
    <x v="0"/>
    <x v="1"/>
    <x v="1"/>
    <x v="0"/>
    <x v="193"/>
    <n v="1070.45"/>
    <n v="277.82"/>
    <n v="301.97000000000003"/>
    <n v="146.38"/>
    <n v="0"/>
    <n v="0"/>
    <n v="0"/>
    <n v="0"/>
    <n v="0"/>
    <n v="0"/>
    <n v="0"/>
    <n v="0"/>
    <x v="2"/>
  </r>
  <r>
    <x v="25"/>
    <x v="0"/>
    <x v="0"/>
    <x v="1"/>
    <x v="1"/>
    <x v="0"/>
    <x v="193"/>
    <n v="0"/>
    <n v="0"/>
    <n v="0"/>
    <n v="0"/>
    <n v="0"/>
    <n v="85.16"/>
    <n v="0"/>
    <n v="0"/>
    <n v="0"/>
    <n v="0"/>
    <n v="0"/>
    <n v="0"/>
    <x v="4"/>
  </r>
  <r>
    <x v="25"/>
    <x v="0"/>
    <x v="0"/>
    <x v="1"/>
    <x v="1"/>
    <x v="0"/>
    <x v="194"/>
    <n v="16720.98"/>
    <n v="26942.58"/>
    <n v="20161.97"/>
    <n v="19139.57"/>
    <n v="18765.91"/>
    <n v="18854"/>
    <n v="18542.72"/>
    <n v="18979.62"/>
    <n v="19117.5"/>
    <n v="18767.27"/>
    <n v="29784.92"/>
    <n v="20116.259999999998"/>
    <x v="0"/>
  </r>
  <r>
    <x v="25"/>
    <x v="0"/>
    <x v="0"/>
    <x v="1"/>
    <x v="1"/>
    <x v="0"/>
    <x v="194"/>
    <n v="19208.54"/>
    <n v="19502.12"/>
    <n v="22596.9"/>
    <n v="19899.68"/>
    <n v="19647.97"/>
    <n v="19524.21"/>
    <n v="19809.02"/>
    <n v="19672.73"/>
    <n v="19547.689999999999"/>
    <n v="19728.38"/>
    <n v="19536.48"/>
    <n v="19431.22"/>
    <x v="1"/>
  </r>
  <r>
    <x v="25"/>
    <x v="0"/>
    <x v="0"/>
    <x v="1"/>
    <x v="1"/>
    <x v="0"/>
    <x v="194"/>
    <n v="16039.89"/>
    <n v="13682.95"/>
    <n v="13635.91"/>
    <n v="13535.67"/>
    <n v="13632.41"/>
    <n v="13593.07"/>
    <n v="13533.28"/>
    <n v="13512.23"/>
    <n v="14209.38"/>
    <n v="18353.52"/>
    <n v="13932.56"/>
    <n v="13999.65"/>
    <x v="2"/>
  </r>
  <r>
    <x v="25"/>
    <x v="0"/>
    <x v="0"/>
    <x v="1"/>
    <x v="1"/>
    <x v="0"/>
    <x v="194"/>
    <n v="13894.47"/>
    <n v="6368.68"/>
    <n v="4492.01"/>
    <n v="4306.6499999999996"/>
    <n v="4461.95"/>
    <n v="4650.7"/>
    <n v="163.33000000000001"/>
    <n v="4450.88"/>
    <n v="4525.18"/>
    <n v="4899.3999999999996"/>
    <n v="4558.16"/>
    <n v="4593.63"/>
    <x v="3"/>
  </r>
  <r>
    <x v="25"/>
    <x v="0"/>
    <x v="0"/>
    <x v="1"/>
    <x v="1"/>
    <x v="0"/>
    <x v="194"/>
    <n v="4520.54"/>
    <n v="4664.32"/>
    <n v="4775.79"/>
    <n v="6629.23"/>
    <n v="4595.21"/>
    <n v="4899.82"/>
    <n v="0"/>
    <n v="0"/>
    <n v="0"/>
    <n v="0"/>
    <n v="0"/>
    <n v="0"/>
    <x v="4"/>
  </r>
  <r>
    <x v="25"/>
    <x v="0"/>
    <x v="0"/>
    <x v="1"/>
    <x v="1"/>
    <x v="0"/>
    <x v="195"/>
    <n v="0"/>
    <n v="0"/>
    <n v="0"/>
    <n v="0"/>
    <n v="0"/>
    <n v="0"/>
    <n v="0"/>
    <n v="0"/>
    <n v="0"/>
    <n v="4929.78"/>
    <n v="2464.89"/>
    <n v="2464.89"/>
    <x v="2"/>
  </r>
  <r>
    <x v="25"/>
    <x v="0"/>
    <x v="0"/>
    <x v="1"/>
    <x v="1"/>
    <x v="0"/>
    <x v="195"/>
    <n v="2464.89"/>
    <n v="2464.89"/>
    <n v="2464.89"/>
    <n v="2790.6"/>
    <n v="2790.6"/>
    <n v="3007.44"/>
    <n v="3007.44"/>
    <n v="3007.44"/>
    <n v="0"/>
    <n v="0"/>
    <n v="0"/>
    <n v="3007.44"/>
    <x v="3"/>
  </r>
  <r>
    <x v="25"/>
    <x v="0"/>
    <x v="0"/>
    <x v="1"/>
    <x v="1"/>
    <x v="0"/>
    <x v="195"/>
    <n v="3007.44"/>
    <n v="3007.44"/>
    <n v="3007.44"/>
    <n v="0"/>
    <n v="3007.44"/>
    <n v="2790.6"/>
    <n v="0"/>
    <n v="0"/>
    <n v="0"/>
    <n v="0"/>
    <n v="0"/>
    <n v="0"/>
    <x v="4"/>
  </r>
  <r>
    <x v="25"/>
    <x v="0"/>
    <x v="0"/>
    <x v="1"/>
    <x v="1"/>
    <x v="0"/>
    <x v="196"/>
    <n v="0"/>
    <n v="0"/>
    <n v="0"/>
    <n v="0"/>
    <n v="0"/>
    <n v="0"/>
    <n v="3817.17"/>
    <n v="3480.36"/>
    <n v="3888.21"/>
    <n v="3396.28"/>
    <n v="3361.86"/>
    <n v="4082.66"/>
    <x v="0"/>
  </r>
  <r>
    <x v="25"/>
    <x v="0"/>
    <x v="0"/>
    <x v="1"/>
    <x v="1"/>
    <x v="0"/>
    <x v="196"/>
    <n v="4556.78"/>
    <n v="4352.16"/>
    <n v="2854.74"/>
    <n v="2179.7399999999998"/>
    <n v="0"/>
    <n v="2271.2600000000002"/>
    <n v="3614.66"/>
    <n v="3530.26"/>
    <n v="3455.91"/>
    <n v="3437.42"/>
    <n v="3095.92"/>
    <n v="2601.08"/>
    <x v="1"/>
  </r>
  <r>
    <x v="25"/>
    <x v="0"/>
    <x v="0"/>
    <x v="1"/>
    <x v="1"/>
    <x v="0"/>
    <x v="196"/>
    <n v="0"/>
    <n v="5490.91"/>
    <n v="0"/>
    <n v="2746.55"/>
    <n v="3492.54"/>
    <n v="5651.79"/>
    <n v="553.20000000000005"/>
    <n v="1176.58"/>
    <n v="565.46"/>
    <n v="700.55"/>
    <n v="17.100000000000001"/>
    <n v="567.63"/>
    <x v="2"/>
  </r>
  <r>
    <x v="25"/>
    <x v="0"/>
    <x v="0"/>
    <x v="1"/>
    <x v="1"/>
    <x v="0"/>
    <x v="196"/>
    <n v="604.37"/>
    <n v="4539.29"/>
    <n v="6900.86"/>
    <n v="7268.88"/>
    <n v="5875.5"/>
    <n v="6262.11"/>
    <n v="5471.52"/>
    <n v="7993.86"/>
    <n v="8219.83"/>
    <n v="9229.31"/>
    <n v="6161.52"/>
    <n v="11516.44"/>
    <x v="3"/>
  </r>
  <r>
    <x v="25"/>
    <x v="0"/>
    <x v="0"/>
    <x v="1"/>
    <x v="1"/>
    <x v="0"/>
    <x v="196"/>
    <n v="1279.48"/>
    <n v="7138.46"/>
    <n v="6128.52"/>
    <n v="5720.4"/>
    <n v="5352.68"/>
    <n v="5068.1099999999997"/>
    <n v="0"/>
    <n v="0"/>
    <n v="0"/>
    <n v="0"/>
    <n v="0"/>
    <n v="0"/>
    <x v="4"/>
  </r>
  <r>
    <x v="26"/>
    <x v="0"/>
    <x v="12"/>
    <x v="0"/>
    <x v="0"/>
    <x v="0"/>
    <x v="198"/>
    <n v="4338.1499999999996"/>
    <n v="289.36"/>
    <n v="0"/>
    <n v="0"/>
    <n v="0"/>
    <n v="0"/>
    <n v="0"/>
    <n v="0"/>
    <n v="0"/>
    <n v="0"/>
    <n v="0"/>
    <n v="0"/>
    <x v="0"/>
  </r>
  <r>
    <x v="26"/>
    <x v="0"/>
    <x v="12"/>
    <x v="0"/>
    <x v="0"/>
    <x v="0"/>
    <x v="199"/>
    <n v="0"/>
    <n v="13.56"/>
    <n v="64.34"/>
    <n v="0"/>
    <n v="0"/>
    <n v="0"/>
    <n v="0"/>
    <n v="0"/>
    <n v="77.760000000000005"/>
    <n v="0"/>
    <n v="67.17"/>
    <n v="0"/>
    <x v="0"/>
  </r>
  <r>
    <x v="26"/>
    <x v="0"/>
    <x v="12"/>
    <x v="0"/>
    <x v="0"/>
    <x v="0"/>
    <x v="199"/>
    <n v="0"/>
    <n v="0"/>
    <n v="0"/>
    <n v="0"/>
    <n v="0"/>
    <n v="0"/>
    <n v="132.84"/>
    <n v="0"/>
    <n v="0"/>
    <n v="0"/>
    <n v="0"/>
    <n v="0"/>
    <x v="3"/>
  </r>
  <r>
    <x v="26"/>
    <x v="0"/>
    <x v="12"/>
    <x v="0"/>
    <x v="0"/>
    <x v="0"/>
    <x v="200"/>
    <n v="48.23"/>
    <n v="0"/>
    <n v="1655.81"/>
    <n v="171.92"/>
    <n v="0"/>
    <n v="0"/>
    <n v="85.96"/>
    <n v="85.96"/>
    <n v="30592.19"/>
    <n v="0"/>
    <n v="85.96"/>
    <n v="0"/>
    <x v="0"/>
  </r>
  <r>
    <x v="26"/>
    <x v="0"/>
    <x v="12"/>
    <x v="0"/>
    <x v="0"/>
    <x v="0"/>
    <x v="200"/>
    <n v="0"/>
    <n v="107.36"/>
    <n v="0"/>
    <n v="0"/>
    <n v="0"/>
    <n v="0"/>
    <n v="0"/>
    <n v="0"/>
    <n v="0"/>
    <n v="30592.19"/>
    <n v="88.78"/>
    <n v="0"/>
    <x v="1"/>
  </r>
  <r>
    <x v="26"/>
    <x v="0"/>
    <x v="12"/>
    <x v="0"/>
    <x v="0"/>
    <x v="0"/>
    <x v="200"/>
    <n v="0"/>
    <n v="0"/>
    <n v="0"/>
    <n v="0"/>
    <n v="342.11"/>
    <n v="30592.19"/>
    <n v="0"/>
    <n v="0"/>
    <n v="0"/>
    <n v="0"/>
    <n v="0"/>
    <n v="0"/>
    <x v="2"/>
  </r>
  <r>
    <x v="26"/>
    <x v="0"/>
    <x v="12"/>
    <x v="0"/>
    <x v="0"/>
    <x v="0"/>
    <x v="201"/>
    <n v="1520.24"/>
    <n v="1571.38"/>
    <n v="0"/>
    <n v="1578.03"/>
    <n v="1664.58"/>
    <n v="0"/>
    <n v="1636.68"/>
    <n v="1683.68"/>
    <n v="0"/>
    <n v="1760.6"/>
    <n v="1685.14"/>
    <n v="1723.18"/>
    <x v="0"/>
  </r>
  <r>
    <x v="26"/>
    <x v="0"/>
    <x v="12"/>
    <x v="0"/>
    <x v="0"/>
    <x v="0"/>
    <x v="201"/>
    <n v="1668.52"/>
    <n v="1664.48"/>
    <n v="0"/>
    <n v="3288.6"/>
    <n v="1344.97"/>
    <n v="1721.04"/>
    <n v="1714.85"/>
    <n v="1378.18"/>
    <n v="1717.28"/>
    <n v="0"/>
    <n v="1713.53"/>
    <n v="1720.29"/>
    <x v="1"/>
  </r>
  <r>
    <x v="26"/>
    <x v="0"/>
    <x v="12"/>
    <x v="0"/>
    <x v="0"/>
    <x v="0"/>
    <x v="201"/>
    <n v="1715.02"/>
    <n v="1953.61"/>
    <n v="1794.17"/>
    <n v="1790.83"/>
    <n v="1850.18"/>
    <n v="1863.94"/>
    <n v="1954.99"/>
    <n v="2021.21"/>
    <n v="2137.35"/>
    <n v="2123.83"/>
    <n v="2292.89"/>
    <n v="2300.64"/>
    <x v="2"/>
  </r>
  <r>
    <x v="26"/>
    <x v="0"/>
    <x v="12"/>
    <x v="0"/>
    <x v="0"/>
    <x v="0"/>
    <x v="201"/>
    <n v="2309.31"/>
    <n v="2345.75"/>
    <n v="2324.5"/>
    <n v="2347.39"/>
    <n v="2305.86"/>
    <n v="2345.16"/>
    <n v="2058.37"/>
    <n v="2040.92"/>
    <n v="1799.94"/>
    <n v="1810.08"/>
    <n v="1805.76"/>
    <n v="1812.17"/>
    <x v="3"/>
  </r>
  <r>
    <x v="26"/>
    <x v="0"/>
    <x v="12"/>
    <x v="0"/>
    <x v="0"/>
    <x v="0"/>
    <x v="201"/>
    <n v="1814.01"/>
    <n v="1863.49"/>
    <n v="1800.09"/>
    <n v="1785.36"/>
    <n v="1854.37"/>
    <n v="1879.56"/>
    <n v="0"/>
    <n v="0"/>
    <n v="0"/>
    <n v="0"/>
    <n v="0"/>
    <n v="0"/>
    <x v="4"/>
  </r>
  <r>
    <x v="26"/>
    <x v="0"/>
    <x v="12"/>
    <x v="1"/>
    <x v="1"/>
    <x v="0"/>
    <x v="198"/>
    <n v="0"/>
    <n v="90.2"/>
    <n v="0"/>
    <n v="0"/>
    <n v="90.2"/>
    <n v="90.2"/>
    <n v="0"/>
    <n v="0"/>
    <n v="360.8"/>
    <n v="0"/>
    <n v="0"/>
    <n v="93.78"/>
    <x v="0"/>
  </r>
  <r>
    <x v="26"/>
    <x v="0"/>
    <x v="12"/>
    <x v="1"/>
    <x v="1"/>
    <x v="0"/>
    <x v="198"/>
    <n v="0"/>
    <n v="750.96"/>
    <n v="0"/>
    <n v="0"/>
    <n v="0"/>
    <n v="0"/>
    <n v="0"/>
    <n v="0"/>
    <n v="0"/>
    <n v="0"/>
    <n v="0"/>
    <n v="0"/>
    <x v="1"/>
  </r>
  <r>
    <x v="26"/>
    <x v="0"/>
    <x v="12"/>
    <x v="1"/>
    <x v="1"/>
    <x v="0"/>
    <x v="198"/>
    <n v="0"/>
    <n v="0"/>
    <n v="458.06"/>
    <n v="0"/>
    <n v="0"/>
    <n v="0"/>
    <n v="0"/>
    <n v="507.62"/>
    <n v="148.91"/>
    <n v="296.73"/>
    <n v="0"/>
    <n v="0"/>
    <x v="2"/>
  </r>
  <r>
    <x v="26"/>
    <x v="0"/>
    <x v="12"/>
    <x v="1"/>
    <x v="1"/>
    <x v="0"/>
    <x v="198"/>
    <n v="0"/>
    <n v="0"/>
    <n v="1014.02"/>
    <n v="391.03"/>
    <n v="144.86000000000001"/>
    <n v="0"/>
    <n v="0"/>
    <n v="1219.03"/>
    <n v="0"/>
    <n v="0"/>
    <n v="0"/>
    <n v="0"/>
    <x v="3"/>
  </r>
  <r>
    <x v="26"/>
    <x v="0"/>
    <x v="12"/>
    <x v="1"/>
    <x v="1"/>
    <x v="0"/>
    <x v="198"/>
    <n v="1086.6099999999999"/>
    <n v="1093.07"/>
    <n v="400.14"/>
    <n v="784.11"/>
    <n v="0"/>
    <n v="0"/>
    <n v="0"/>
    <n v="0"/>
    <n v="0"/>
    <n v="0"/>
    <n v="0"/>
    <n v="0"/>
    <x v="4"/>
  </r>
  <r>
    <x v="26"/>
    <x v="0"/>
    <x v="12"/>
    <x v="1"/>
    <x v="1"/>
    <x v="0"/>
    <x v="199"/>
    <n v="4348.76"/>
    <n v="183.9"/>
    <n v="995.47"/>
    <n v="2737.28"/>
    <n v="241.46"/>
    <n v="51.61"/>
    <n v="0"/>
    <n v="0"/>
    <n v="133.46"/>
    <n v="0"/>
    <n v="0"/>
    <n v="0"/>
    <x v="0"/>
  </r>
  <r>
    <x v="26"/>
    <x v="0"/>
    <x v="12"/>
    <x v="1"/>
    <x v="1"/>
    <x v="0"/>
    <x v="199"/>
    <n v="317.29000000000002"/>
    <n v="134.80000000000001"/>
    <n v="0"/>
    <n v="0"/>
    <n v="0"/>
    <n v="0"/>
    <n v="0"/>
    <n v="7.89"/>
    <n v="0"/>
    <n v="0"/>
    <n v="0"/>
    <n v="0"/>
    <x v="1"/>
  </r>
  <r>
    <x v="26"/>
    <x v="0"/>
    <x v="12"/>
    <x v="1"/>
    <x v="1"/>
    <x v="0"/>
    <x v="199"/>
    <n v="4.26"/>
    <n v="0"/>
    <n v="0"/>
    <n v="0"/>
    <n v="0"/>
    <n v="12.33"/>
    <n v="3.16"/>
    <n v="0"/>
    <n v="898.64"/>
    <n v="32.9"/>
    <n v="2.57"/>
    <n v="382.53"/>
    <x v="2"/>
  </r>
  <r>
    <x v="26"/>
    <x v="0"/>
    <x v="12"/>
    <x v="1"/>
    <x v="1"/>
    <x v="0"/>
    <x v="199"/>
    <n v="1547.79"/>
    <n v="9.26"/>
    <n v="3533.14"/>
    <n v="4220.13"/>
    <n v="2074.0300000000002"/>
    <n v="7704.28"/>
    <n v="0"/>
    <n v="0"/>
    <n v="0"/>
    <n v="0"/>
    <n v="557.94000000000005"/>
    <n v="0"/>
    <x v="3"/>
  </r>
  <r>
    <x v="26"/>
    <x v="0"/>
    <x v="12"/>
    <x v="1"/>
    <x v="1"/>
    <x v="0"/>
    <x v="199"/>
    <n v="56.12"/>
    <n v="0"/>
    <n v="0"/>
    <n v="0"/>
    <n v="0"/>
    <n v="0"/>
    <n v="0"/>
    <n v="0"/>
    <n v="0"/>
    <n v="0"/>
    <n v="0"/>
    <n v="0"/>
    <x v="4"/>
  </r>
  <r>
    <x v="26"/>
    <x v="0"/>
    <x v="12"/>
    <x v="1"/>
    <x v="1"/>
    <x v="0"/>
    <x v="202"/>
    <n v="316.2"/>
    <n v="0"/>
    <n v="0"/>
    <n v="0"/>
    <n v="0"/>
    <n v="0"/>
    <n v="0"/>
    <n v="0"/>
    <n v="0"/>
    <n v="0"/>
    <n v="0"/>
    <n v="0"/>
    <x v="1"/>
  </r>
  <r>
    <x v="26"/>
    <x v="0"/>
    <x v="12"/>
    <x v="1"/>
    <x v="1"/>
    <x v="0"/>
    <x v="203"/>
    <n v="0"/>
    <n v="0"/>
    <n v="0"/>
    <n v="0"/>
    <n v="0"/>
    <n v="-5392.44"/>
    <n v="0"/>
    <n v="0"/>
    <n v="0"/>
    <n v="2776"/>
    <n v="0"/>
    <n v="0"/>
    <x v="0"/>
  </r>
  <r>
    <x v="26"/>
    <x v="0"/>
    <x v="12"/>
    <x v="1"/>
    <x v="1"/>
    <x v="0"/>
    <x v="203"/>
    <n v="0"/>
    <n v="0"/>
    <n v="0"/>
    <n v="7500"/>
    <n v="0"/>
    <n v="0"/>
    <n v="0"/>
    <n v="0"/>
    <n v="0"/>
    <n v="0"/>
    <n v="0"/>
    <n v="0"/>
    <x v="4"/>
  </r>
  <r>
    <x v="26"/>
    <x v="0"/>
    <x v="12"/>
    <x v="1"/>
    <x v="1"/>
    <x v="0"/>
    <x v="200"/>
    <n v="356.69"/>
    <n v="247.9"/>
    <n v="1811.09"/>
    <n v="246.13"/>
    <n v="231.7"/>
    <n v="526.95000000000005"/>
    <n v="615.36"/>
    <n v="237.53"/>
    <n v="0"/>
    <n v="472.42"/>
    <n v="0"/>
    <n v="700.57"/>
    <x v="0"/>
  </r>
  <r>
    <x v="26"/>
    <x v="0"/>
    <x v="12"/>
    <x v="1"/>
    <x v="1"/>
    <x v="0"/>
    <x v="200"/>
    <n v="415.03"/>
    <n v="236.72"/>
    <n v="207.94"/>
    <n v="222.01"/>
    <n v="355.97"/>
    <n v="161.97"/>
    <n v="436.07"/>
    <n v="409.15"/>
    <n v="19989.32"/>
    <n v="244.8"/>
    <n v="0"/>
    <n v="306.45999999999998"/>
    <x v="1"/>
  </r>
  <r>
    <x v="26"/>
    <x v="0"/>
    <x v="12"/>
    <x v="1"/>
    <x v="1"/>
    <x v="0"/>
    <x v="200"/>
    <n v="149.02000000000001"/>
    <n v="0"/>
    <n v="274.92"/>
    <n v="286.94"/>
    <n v="185.32"/>
    <n v="272.61"/>
    <n v="184.87"/>
    <n v="0"/>
    <n v="1456.96"/>
    <n v="0"/>
    <n v="305.97000000000003"/>
    <n v="351.03"/>
    <x v="2"/>
  </r>
  <r>
    <x v="26"/>
    <x v="0"/>
    <x v="12"/>
    <x v="1"/>
    <x v="1"/>
    <x v="0"/>
    <x v="200"/>
    <n v="335.19"/>
    <n v="298.17"/>
    <n v="743.05"/>
    <n v="282.27"/>
    <n v="260.77"/>
    <n v="269.24"/>
    <n v="589.38"/>
    <n v="313.44"/>
    <n v="844.16"/>
    <n v="0"/>
    <n v="291.74"/>
    <n v="599.19000000000005"/>
    <x v="3"/>
  </r>
  <r>
    <x v="26"/>
    <x v="0"/>
    <x v="12"/>
    <x v="1"/>
    <x v="1"/>
    <x v="0"/>
    <x v="200"/>
    <n v="278.47000000000003"/>
    <n v="569.4"/>
    <n v="315.72000000000003"/>
    <n v="265.39"/>
    <n v="526.16999999999996"/>
    <n v="425.3"/>
    <n v="0"/>
    <n v="0"/>
    <n v="0"/>
    <n v="0"/>
    <n v="0"/>
    <n v="0"/>
    <x v="4"/>
  </r>
  <r>
    <x v="26"/>
    <x v="0"/>
    <x v="12"/>
    <x v="1"/>
    <x v="1"/>
    <x v="0"/>
    <x v="201"/>
    <n v="197.18"/>
    <n v="29.96"/>
    <n v="119.84"/>
    <n v="119.84"/>
    <n v="119.84"/>
    <n v="119.84"/>
    <n v="179.76"/>
    <n v="149.80000000000001"/>
    <n v="29.96"/>
    <n v="299.60000000000002"/>
    <n v="59.92"/>
    <n v="179.76"/>
    <x v="0"/>
  </r>
  <r>
    <x v="26"/>
    <x v="0"/>
    <x v="12"/>
    <x v="1"/>
    <x v="1"/>
    <x v="0"/>
    <x v="201"/>
    <n v="333.28"/>
    <n v="183.48"/>
    <n v="183.48"/>
    <n v="183.48"/>
    <n v="183.48"/>
    <n v="405.85"/>
    <n v="183.48"/>
    <n v="183.48"/>
    <n v="183.48"/>
    <n v="183.48"/>
    <n v="183.48"/>
    <n v="183.48"/>
    <x v="1"/>
  </r>
  <r>
    <x v="26"/>
    <x v="0"/>
    <x v="12"/>
    <x v="1"/>
    <x v="1"/>
    <x v="0"/>
    <x v="201"/>
    <n v="182.82"/>
    <n v="182.82"/>
    <n v="182.82"/>
    <n v="182.82"/>
    <n v="182.82"/>
    <n v="182.82"/>
    <n v="182.82"/>
    <n v="0"/>
    <n v="243.76"/>
    <n v="121.88"/>
    <n v="213.29"/>
    <n v="1280.4000000000001"/>
    <x v="2"/>
  </r>
  <r>
    <x v="26"/>
    <x v="0"/>
    <x v="12"/>
    <x v="1"/>
    <x v="1"/>
    <x v="0"/>
    <x v="201"/>
    <n v="641.61"/>
    <n v="367.38"/>
    <n v="1719.03"/>
    <n v="1139.26"/>
    <n v="2608.31"/>
    <n v="1730.14"/>
    <n v="1953.11"/>
    <n v="1872.6"/>
    <n v="1618.19"/>
    <n v="1589.95"/>
    <n v="1514.78"/>
    <n v="1589.95"/>
    <x v="3"/>
  </r>
  <r>
    <x v="26"/>
    <x v="0"/>
    <x v="12"/>
    <x v="1"/>
    <x v="1"/>
    <x v="0"/>
    <x v="201"/>
    <n v="1634.49"/>
    <n v="1689.84"/>
    <n v="1488.24"/>
    <n v="1190.02"/>
    <n v="2018.54"/>
    <n v="1656.67"/>
    <n v="0"/>
    <n v="0"/>
    <n v="0"/>
    <n v="0"/>
    <n v="0"/>
    <n v="0"/>
    <x v="4"/>
  </r>
  <r>
    <x v="27"/>
    <x v="0"/>
    <x v="13"/>
    <x v="0"/>
    <x v="0"/>
    <x v="0"/>
    <x v="204"/>
    <n v="98.77"/>
    <n v="113.19"/>
    <n v="153.65"/>
    <n v="182.42"/>
    <n v="155.18"/>
    <n v="124.04"/>
    <n v="157.30000000000001"/>
    <n v="172.64"/>
    <n v="132.65"/>
    <n v="105.39"/>
    <n v="155.49"/>
    <n v="120.74"/>
    <x v="0"/>
  </r>
  <r>
    <x v="27"/>
    <x v="0"/>
    <x v="13"/>
    <x v="0"/>
    <x v="0"/>
    <x v="0"/>
    <x v="204"/>
    <n v="82.46"/>
    <n v="95.48"/>
    <n v="151.41"/>
    <n v="61.75"/>
    <n v="76.2"/>
    <n v="101.76"/>
    <n v="114.92"/>
    <n v="81.41"/>
    <n v="144.22"/>
    <n v="104.12"/>
    <n v="99.46"/>
    <n v="119.01"/>
    <x v="1"/>
  </r>
  <r>
    <x v="27"/>
    <x v="0"/>
    <x v="13"/>
    <x v="0"/>
    <x v="0"/>
    <x v="0"/>
    <x v="204"/>
    <n v="129.71"/>
    <n v="67.900000000000006"/>
    <n v="42.09"/>
    <n v="119.62"/>
    <n v="89.25"/>
    <n v="122.72"/>
    <n v="83.09"/>
    <n v="59.67"/>
    <n v="86.71"/>
    <n v="156.74"/>
    <n v="84.05"/>
    <n v="85.34"/>
    <x v="2"/>
  </r>
  <r>
    <x v="27"/>
    <x v="0"/>
    <x v="13"/>
    <x v="0"/>
    <x v="0"/>
    <x v="0"/>
    <x v="204"/>
    <n v="114.72"/>
    <n v="86.8"/>
    <n v="64.540000000000006"/>
    <n v="110.97"/>
    <n v="99.57"/>
    <n v="95.27"/>
    <n v="75.12"/>
    <n v="97.14"/>
    <n v="114.53"/>
    <n v="97.31"/>
    <n v="98.8"/>
    <n v="158.41999999999999"/>
    <x v="3"/>
  </r>
  <r>
    <x v="27"/>
    <x v="0"/>
    <x v="13"/>
    <x v="0"/>
    <x v="0"/>
    <x v="0"/>
    <x v="204"/>
    <n v="98.45"/>
    <n v="122.02"/>
    <n v="139.62"/>
    <n v="134.97999999999999"/>
    <n v="92.29"/>
    <n v="161.06"/>
    <n v="0"/>
    <n v="0"/>
    <n v="0"/>
    <n v="0"/>
    <n v="0"/>
    <n v="0"/>
    <x v="4"/>
  </r>
  <r>
    <x v="27"/>
    <x v="0"/>
    <x v="13"/>
    <x v="0"/>
    <x v="0"/>
    <x v="0"/>
    <x v="205"/>
    <n v="454.93"/>
    <n v="521.35"/>
    <n v="707.71"/>
    <n v="840.22"/>
    <n v="714.75"/>
    <n v="571.35"/>
    <n v="724.55"/>
    <n v="795.17"/>
    <n v="610.99"/>
    <n v="485.44"/>
    <n v="716.21"/>
    <n v="556.14"/>
    <x v="0"/>
  </r>
  <r>
    <x v="27"/>
    <x v="0"/>
    <x v="13"/>
    <x v="0"/>
    <x v="0"/>
    <x v="0"/>
    <x v="205"/>
    <n v="379.8"/>
    <n v="439.8"/>
    <n v="697.42"/>
    <n v="284.39999999999998"/>
    <n v="350.98"/>
    <n v="468.7"/>
    <n v="529.34"/>
    <n v="374.98"/>
    <n v="664.3"/>
    <n v="479.58"/>
    <n v="458.11"/>
    <n v="548.17999999999995"/>
    <x v="1"/>
  </r>
  <r>
    <x v="27"/>
    <x v="0"/>
    <x v="13"/>
    <x v="0"/>
    <x v="0"/>
    <x v="0"/>
    <x v="205"/>
    <n v="597.42999999999995"/>
    <n v="312.74"/>
    <n v="193.87"/>
    <n v="550.97"/>
    <n v="411.1"/>
    <n v="565.27"/>
    <n v="382.72"/>
    <n v="274.85000000000002"/>
    <n v="399.37"/>
    <n v="721.95"/>
    <n v="387.16"/>
    <n v="393.1"/>
    <x v="2"/>
  </r>
  <r>
    <x v="27"/>
    <x v="0"/>
    <x v="13"/>
    <x v="0"/>
    <x v="0"/>
    <x v="0"/>
    <x v="205"/>
    <n v="528.42999999999995"/>
    <n v="399.79"/>
    <n v="297.27"/>
    <n v="511.12"/>
    <n v="458.64"/>
    <n v="438.83"/>
    <n v="346"/>
    <n v="447.42"/>
    <n v="527.53"/>
    <n v="448.24"/>
    <n v="455.06"/>
    <n v="729.71"/>
    <x v="3"/>
  </r>
  <r>
    <x v="27"/>
    <x v="0"/>
    <x v="13"/>
    <x v="0"/>
    <x v="0"/>
    <x v="0"/>
    <x v="205"/>
    <n v="453.45"/>
    <n v="562.04999999999995"/>
    <n v="643.11"/>
    <n v="621.73"/>
    <n v="425.11"/>
    <n v="741.84"/>
    <n v="0"/>
    <n v="0"/>
    <n v="0"/>
    <n v="0"/>
    <n v="0"/>
    <n v="0"/>
    <x v="4"/>
  </r>
  <r>
    <x v="27"/>
    <x v="0"/>
    <x v="13"/>
    <x v="0"/>
    <x v="0"/>
    <x v="0"/>
    <x v="206"/>
    <n v="0"/>
    <n v="0"/>
    <n v="0"/>
    <n v="0"/>
    <n v="0"/>
    <n v="0"/>
    <n v="0"/>
    <n v="0"/>
    <n v="0"/>
    <n v="0"/>
    <n v="367.95"/>
    <n v="137.72999999999999"/>
    <x v="0"/>
  </r>
  <r>
    <x v="27"/>
    <x v="0"/>
    <x v="13"/>
    <x v="0"/>
    <x v="0"/>
    <x v="0"/>
    <x v="206"/>
    <n v="338.43"/>
    <n v="263.25"/>
    <n v="63.99"/>
    <n v="0"/>
    <n v="0"/>
    <n v="0"/>
    <n v="0"/>
    <n v="0"/>
    <n v="0"/>
    <n v="0"/>
    <n v="0"/>
    <n v="0"/>
    <x v="1"/>
  </r>
  <r>
    <x v="27"/>
    <x v="0"/>
    <x v="13"/>
    <x v="0"/>
    <x v="0"/>
    <x v="0"/>
    <x v="206"/>
    <n v="0"/>
    <n v="0"/>
    <n v="0"/>
    <n v="8412.6"/>
    <n v="2928.68"/>
    <n v="1115.93"/>
    <n v="0"/>
    <n v="0"/>
    <n v="0"/>
    <n v="0"/>
    <n v="0"/>
    <n v="0"/>
    <x v="4"/>
  </r>
  <r>
    <x v="27"/>
    <x v="0"/>
    <x v="13"/>
    <x v="0"/>
    <x v="0"/>
    <x v="0"/>
    <x v="207"/>
    <n v="11492.61"/>
    <n v="7394.56"/>
    <n v="9990.7999999999993"/>
    <n v="9635.69"/>
    <n v="9896.4599999999991"/>
    <n v="9561.5499999999993"/>
    <n v="10003.370000000001"/>
    <n v="9495.1"/>
    <n v="8221.24"/>
    <n v="10027.299999999999"/>
    <n v="10000.15"/>
    <n v="7644.6"/>
    <x v="0"/>
  </r>
  <r>
    <x v="27"/>
    <x v="0"/>
    <x v="13"/>
    <x v="0"/>
    <x v="0"/>
    <x v="0"/>
    <x v="207"/>
    <n v="11241.32"/>
    <n v="6911.4"/>
    <n v="13383.85"/>
    <n v="15923.41"/>
    <n v="15699.78"/>
    <n v="14046.62"/>
    <n v="17611.11"/>
    <n v="16713.72"/>
    <n v="15284.47"/>
    <n v="12807.33"/>
    <n v="12389.92"/>
    <n v="12733.41"/>
    <x v="1"/>
  </r>
  <r>
    <x v="27"/>
    <x v="0"/>
    <x v="13"/>
    <x v="0"/>
    <x v="0"/>
    <x v="0"/>
    <x v="207"/>
    <n v="11937.85"/>
    <n v="10089.030000000001"/>
    <n v="9716.19"/>
    <n v="12685.68"/>
    <n v="10789.58"/>
    <n v="12997.47"/>
    <n v="13362.93"/>
    <n v="8804.7900000000009"/>
    <n v="17428.93"/>
    <n v="11783.39"/>
    <n v="16328.16"/>
    <n v="13797.76"/>
    <x v="2"/>
  </r>
  <r>
    <x v="27"/>
    <x v="0"/>
    <x v="13"/>
    <x v="0"/>
    <x v="0"/>
    <x v="0"/>
    <x v="207"/>
    <n v="12787.09"/>
    <n v="11396.85"/>
    <n v="12201.48"/>
    <n v="6364.93"/>
    <n v="17813.38"/>
    <n v="13095.99"/>
    <n v="16400.77"/>
    <n v="13971.84"/>
    <n v="13676.02"/>
    <n v="16974.64"/>
    <n v="14377.6"/>
    <n v="13184.48"/>
    <x v="3"/>
  </r>
  <r>
    <x v="27"/>
    <x v="0"/>
    <x v="13"/>
    <x v="0"/>
    <x v="0"/>
    <x v="0"/>
    <x v="207"/>
    <n v="13650.01"/>
    <n v="13185.73"/>
    <n v="16033.73"/>
    <n v="13398.71"/>
    <n v="15195.92"/>
    <n v="16791.599999999999"/>
    <n v="0"/>
    <n v="0"/>
    <n v="0"/>
    <n v="0"/>
    <n v="0"/>
    <n v="0"/>
    <x v="4"/>
  </r>
  <r>
    <x v="27"/>
    <x v="0"/>
    <x v="13"/>
    <x v="0"/>
    <x v="0"/>
    <x v="0"/>
    <x v="208"/>
    <n v="1.72"/>
    <n v="0"/>
    <n v="0"/>
    <n v="83.27"/>
    <n v="39.83"/>
    <n v="0"/>
    <n v="8.43"/>
    <n v="0.13"/>
    <n v="0"/>
    <n v="0"/>
    <n v="0"/>
    <n v="0"/>
    <x v="0"/>
  </r>
  <r>
    <x v="27"/>
    <x v="0"/>
    <x v="13"/>
    <x v="0"/>
    <x v="0"/>
    <x v="0"/>
    <x v="208"/>
    <n v="0"/>
    <n v="0"/>
    <n v="34.19"/>
    <n v="0"/>
    <n v="0"/>
    <n v="0"/>
    <n v="0"/>
    <n v="0"/>
    <n v="2.09"/>
    <n v="0"/>
    <n v="0"/>
    <n v="0"/>
    <x v="1"/>
  </r>
  <r>
    <x v="27"/>
    <x v="0"/>
    <x v="13"/>
    <x v="0"/>
    <x v="0"/>
    <x v="0"/>
    <x v="208"/>
    <n v="0"/>
    <n v="0"/>
    <n v="0"/>
    <n v="3.96"/>
    <n v="0.1"/>
    <n v="0"/>
    <n v="0"/>
    <n v="0"/>
    <n v="0"/>
    <n v="0"/>
    <n v="0"/>
    <n v="0"/>
    <x v="2"/>
  </r>
  <r>
    <x v="27"/>
    <x v="0"/>
    <x v="13"/>
    <x v="0"/>
    <x v="0"/>
    <x v="0"/>
    <x v="208"/>
    <n v="0"/>
    <n v="5.59"/>
    <n v="0"/>
    <n v="6.24"/>
    <n v="3.78"/>
    <n v="0"/>
    <n v="0"/>
    <n v="0"/>
    <n v="0"/>
    <n v="0"/>
    <n v="0"/>
    <n v="0"/>
    <x v="3"/>
  </r>
  <r>
    <x v="27"/>
    <x v="0"/>
    <x v="13"/>
    <x v="0"/>
    <x v="0"/>
    <x v="0"/>
    <x v="209"/>
    <n v="63538.68"/>
    <n v="45324.55"/>
    <n v="61524.86"/>
    <n v="60480.02"/>
    <n v="55891.79"/>
    <n v="48696.9"/>
    <n v="54186.43"/>
    <n v="51646.9"/>
    <n v="46165.95"/>
    <n v="68843.16"/>
    <n v="62151.91"/>
    <n v="47429.55"/>
    <x v="0"/>
  </r>
  <r>
    <x v="27"/>
    <x v="0"/>
    <x v="13"/>
    <x v="0"/>
    <x v="0"/>
    <x v="0"/>
    <x v="209"/>
    <n v="76532.800000000003"/>
    <n v="36777.82"/>
    <n v="76344.070000000007"/>
    <n v="57201.16"/>
    <n v="57304.34"/>
    <n v="58132.73"/>
    <n v="60156.08"/>
    <n v="60318.71"/>
    <n v="60592.58"/>
    <n v="59586.54"/>
    <n v="78183.5"/>
    <n v="79689.56"/>
    <x v="1"/>
  </r>
  <r>
    <x v="27"/>
    <x v="0"/>
    <x v="13"/>
    <x v="0"/>
    <x v="0"/>
    <x v="0"/>
    <x v="209"/>
    <n v="66902.75"/>
    <n v="60924.52"/>
    <n v="66724.37"/>
    <n v="82183.69"/>
    <n v="69200.929999999993"/>
    <n v="70214.14"/>
    <n v="81936.06"/>
    <n v="64340.05"/>
    <n v="119466.69"/>
    <n v="86057.5"/>
    <n v="107002.71"/>
    <n v="105954.27"/>
    <x v="2"/>
  </r>
  <r>
    <x v="27"/>
    <x v="0"/>
    <x v="13"/>
    <x v="0"/>
    <x v="0"/>
    <x v="0"/>
    <x v="209"/>
    <n v="108183.32"/>
    <n v="88106.79"/>
    <n v="96414.62"/>
    <n v="53062.06"/>
    <n v="141915.84"/>
    <n v="97189.440000000002"/>
    <n v="113562.65"/>
    <n v="99331.8"/>
    <n v="88248.72"/>
    <n v="104365.17"/>
    <n v="95004.28"/>
    <n v="97884.2"/>
    <x v="3"/>
  </r>
  <r>
    <x v="27"/>
    <x v="0"/>
    <x v="13"/>
    <x v="0"/>
    <x v="0"/>
    <x v="0"/>
    <x v="209"/>
    <n v="98605.51"/>
    <n v="105865.28"/>
    <n v="112446.81"/>
    <n v="94670.2"/>
    <n v="110544.42"/>
    <n v="97464.72"/>
    <n v="0"/>
    <n v="0"/>
    <n v="0"/>
    <n v="0"/>
    <n v="0"/>
    <n v="0"/>
    <x v="4"/>
  </r>
  <r>
    <x v="27"/>
    <x v="0"/>
    <x v="13"/>
    <x v="0"/>
    <x v="0"/>
    <x v="0"/>
    <x v="210"/>
    <n v="16.13"/>
    <n v="16.13"/>
    <n v="29.19"/>
    <n v="27.63"/>
    <n v="17"/>
    <n v="0"/>
    <n v="17"/>
    <n v="17"/>
    <n v="0"/>
    <n v="0"/>
    <n v="0"/>
    <n v="0"/>
    <x v="0"/>
  </r>
  <r>
    <x v="27"/>
    <x v="0"/>
    <x v="13"/>
    <x v="0"/>
    <x v="0"/>
    <x v="0"/>
    <x v="210"/>
    <n v="0"/>
    <n v="62.03"/>
    <n v="30.62"/>
    <n v="0"/>
    <n v="0"/>
    <n v="0"/>
    <n v="0"/>
    <n v="0"/>
    <n v="62.03"/>
    <n v="30.62"/>
    <n v="0"/>
    <n v="0"/>
    <x v="1"/>
  </r>
  <r>
    <x v="27"/>
    <x v="0"/>
    <x v="13"/>
    <x v="0"/>
    <x v="0"/>
    <x v="0"/>
    <x v="210"/>
    <n v="31.94"/>
    <n v="69.14"/>
    <n v="0"/>
    <n v="67.319999999999993"/>
    <n v="35.369999999999997"/>
    <n v="0"/>
    <n v="0"/>
    <n v="0"/>
    <n v="0"/>
    <n v="0"/>
    <n v="0"/>
    <n v="0"/>
    <x v="3"/>
  </r>
  <r>
    <x v="27"/>
    <x v="0"/>
    <x v="13"/>
    <x v="0"/>
    <x v="0"/>
    <x v="0"/>
    <x v="211"/>
    <n v="0"/>
    <n v="0"/>
    <n v="0"/>
    <n v="-0.23"/>
    <n v="0"/>
    <n v="0.23"/>
    <n v="0"/>
    <n v="-0.23"/>
    <n v="0"/>
    <n v="0"/>
    <n v="0"/>
    <n v="0"/>
    <x v="0"/>
  </r>
  <r>
    <x v="27"/>
    <x v="0"/>
    <x v="13"/>
    <x v="0"/>
    <x v="0"/>
    <x v="0"/>
    <x v="212"/>
    <n v="8183.63"/>
    <n v="9751.64"/>
    <n v="8706.5300000000007"/>
    <n v="8483.42"/>
    <n v="10643"/>
    <n v="7594.9"/>
    <n v="6517.17"/>
    <n v="7162.4"/>
    <n v="7592.54"/>
    <n v="8186.29"/>
    <n v="7906.4"/>
    <n v="7839.93"/>
    <x v="0"/>
  </r>
  <r>
    <x v="27"/>
    <x v="0"/>
    <x v="13"/>
    <x v="0"/>
    <x v="0"/>
    <x v="0"/>
    <x v="212"/>
    <n v="8820.48"/>
    <n v="9806.14"/>
    <n v="8563.42"/>
    <n v="7508.4"/>
    <n v="7353.09"/>
    <n v="5855.7"/>
    <n v="6887.42"/>
    <n v="5803.82"/>
    <n v="6667.89"/>
    <n v="8760.36"/>
    <n v="7793.9"/>
    <n v="7139.27"/>
    <x v="1"/>
  </r>
  <r>
    <x v="27"/>
    <x v="0"/>
    <x v="13"/>
    <x v="0"/>
    <x v="0"/>
    <x v="0"/>
    <x v="212"/>
    <n v="8963.07"/>
    <n v="11256.64"/>
    <n v="10229.799999999999"/>
    <n v="8796.5"/>
    <n v="10347.870000000001"/>
    <n v="7573.75"/>
    <n v="8175.63"/>
    <n v="8481.35"/>
    <n v="10230.77"/>
    <n v="10025.61"/>
    <n v="10988.89"/>
    <n v="10502.26"/>
    <x v="2"/>
  </r>
  <r>
    <x v="27"/>
    <x v="0"/>
    <x v="13"/>
    <x v="0"/>
    <x v="0"/>
    <x v="0"/>
    <x v="212"/>
    <n v="14058.48"/>
    <n v="16181.88"/>
    <n v="14387.83"/>
    <n v="17982.77"/>
    <n v="12092.22"/>
    <n v="10754.03"/>
    <n v="10528"/>
    <n v="8513.34"/>
    <n v="8681.33"/>
    <n v="4111.12"/>
    <n v="8870.1200000000008"/>
    <n v="10473.129999999999"/>
    <x v="3"/>
  </r>
  <r>
    <x v="27"/>
    <x v="0"/>
    <x v="13"/>
    <x v="0"/>
    <x v="0"/>
    <x v="0"/>
    <x v="212"/>
    <n v="10960.39"/>
    <n v="11448.76"/>
    <n v="12123.06"/>
    <n v="12460.73"/>
    <n v="10123.9"/>
    <n v="9695.3799999999992"/>
    <n v="0"/>
    <n v="0"/>
    <n v="0"/>
    <n v="0"/>
    <n v="0"/>
    <n v="0"/>
    <x v="4"/>
  </r>
  <r>
    <x v="27"/>
    <x v="0"/>
    <x v="13"/>
    <x v="0"/>
    <x v="0"/>
    <x v="0"/>
    <x v="213"/>
    <n v="3011.73"/>
    <n v="4351.8"/>
    <n v="4514.2700000000004"/>
    <n v="4363.82"/>
    <n v="4111.75"/>
    <n v="4136.29"/>
    <n v="3970.39"/>
    <n v="3615.99"/>
    <n v="4385.79"/>
    <n v="3800.22"/>
    <n v="4685.46"/>
    <n v="4049.27"/>
    <x v="0"/>
  </r>
  <r>
    <x v="27"/>
    <x v="0"/>
    <x v="13"/>
    <x v="0"/>
    <x v="0"/>
    <x v="0"/>
    <x v="213"/>
    <n v="5775.32"/>
    <n v="4319.1400000000003"/>
    <n v="4276.72"/>
    <n v="2984.15"/>
    <n v="3325.71"/>
    <n v="3480.26"/>
    <n v="3688.46"/>
    <n v="3288.85"/>
    <n v="4162.13"/>
    <n v="3272.22"/>
    <n v="3924.26"/>
    <n v="3481.59"/>
    <x v="1"/>
  </r>
  <r>
    <x v="27"/>
    <x v="0"/>
    <x v="13"/>
    <x v="0"/>
    <x v="0"/>
    <x v="0"/>
    <x v="213"/>
    <n v="3193.55"/>
    <n v="6111.03"/>
    <n v="5612.78"/>
    <n v="4630.22"/>
    <n v="5365.45"/>
    <n v="3479.88"/>
    <n v="4224.9799999999996"/>
    <n v="3207.94"/>
    <n v="3161.34"/>
    <n v="4927.9799999999996"/>
    <n v="4289.42"/>
    <n v="5419.98"/>
    <x v="2"/>
  </r>
  <r>
    <x v="27"/>
    <x v="0"/>
    <x v="13"/>
    <x v="0"/>
    <x v="0"/>
    <x v="0"/>
    <x v="213"/>
    <n v="4048.61"/>
    <n v="4833.38"/>
    <n v="5257.59"/>
    <n v="6080.03"/>
    <n v="7305.61"/>
    <n v="7890.7"/>
    <n v="5729.68"/>
    <n v="5972.45"/>
    <n v="6040.04"/>
    <n v="5766.47"/>
    <n v="5237.3900000000003"/>
    <n v="6614.13"/>
    <x v="3"/>
  </r>
  <r>
    <x v="27"/>
    <x v="0"/>
    <x v="13"/>
    <x v="0"/>
    <x v="0"/>
    <x v="0"/>
    <x v="213"/>
    <n v="5337.72"/>
    <n v="7726.61"/>
    <n v="6718.29"/>
    <n v="8513.0300000000007"/>
    <n v="5724.76"/>
    <n v="7249.88"/>
    <n v="0"/>
    <n v="0"/>
    <n v="0"/>
    <n v="0"/>
    <n v="0"/>
    <n v="0"/>
    <x v="4"/>
  </r>
  <r>
    <x v="27"/>
    <x v="0"/>
    <x v="13"/>
    <x v="0"/>
    <x v="0"/>
    <x v="0"/>
    <x v="214"/>
    <n v="742.9"/>
    <n v="741.7"/>
    <n v="877.98"/>
    <n v="740.53"/>
    <n v="742.61"/>
    <n v="702.81"/>
    <n v="702.98"/>
    <n v="707.28"/>
    <n v="706.34"/>
    <n v="706.26"/>
    <n v="712.3"/>
    <n v="707.96"/>
    <x v="0"/>
  </r>
  <r>
    <x v="27"/>
    <x v="0"/>
    <x v="13"/>
    <x v="0"/>
    <x v="0"/>
    <x v="0"/>
    <x v="214"/>
    <n v="707.96"/>
    <n v="709.7"/>
    <n v="673.6"/>
    <n v="649.47"/>
    <n v="653.76"/>
    <n v="702.6"/>
    <n v="698.3"/>
    <n v="706.94"/>
    <n v="947.59"/>
    <n v="718.52"/>
    <n v="630.55999999999995"/>
    <n v="691.3"/>
    <x v="1"/>
  </r>
  <r>
    <x v="27"/>
    <x v="0"/>
    <x v="13"/>
    <x v="0"/>
    <x v="0"/>
    <x v="0"/>
    <x v="214"/>
    <n v="613.08000000000004"/>
    <n v="697.47"/>
    <n v="609.67999999999995"/>
    <n v="943.82"/>
    <n v="857.85"/>
    <n v="832.89"/>
    <n v="830.51"/>
    <n v="800.21"/>
    <n v="741.7"/>
    <n v="819.25"/>
    <n v="850.92"/>
    <n v="841.31"/>
    <x v="2"/>
  </r>
  <r>
    <x v="27"/>
    <x v="0"/>
    <x v="13"/>
    <x v="0"/>
    <x v="0"/>
    <x v="0"/>
    <x v="214"/>
    <n v="844.14"/>
    <n v="838.36"/>
    <n v="838.36"/>
    <n v="818.13"/>
    <n v="865.26"/>
    <n v="866.28"/>
    <n v="835.47"/>
    <n v="835.32"/>
    <n v="855.61"/>
    <n v="801.84"/>
    <n v="891.53"/>
    <n v="1137.42"/>
    <x v="3"/>
  </r>
  <r>
    <x v="27"/>
    <x v="0"/>
    <x v="13"/>
    <x v="0"/>
    <x v="0"/>
    <x v="0"/>
    <x v="214"/>
    <n v="1082.92"/>
    <n v="1094.29"/>
    <n v="1088.3"/>
    <n v="1068.3399999999999"/>
    <n v="1068.3399999999999"/>
    <n v="1068.3399999999999"/>
    <n v="0"/>
    <n v="0"/>
    <n v="0"/>
    <n v="0"/>
    <n v="0"/>
    <n v="0"/>
    <x v="4"/>
  </r>
  <r>
    <x v="27"/>
    <x v="0"/>
    <x v="13"/>
    <x v="0"/>
    <x v="0"/>
    <x v="0"/>
    <x v="215"/>
    <n v="20.6"/>
    <n v="798.19"/>
    <n v="1040.82"/>
    <n v="414.92"/>
    <n v="907.97"/>
    <n v="500.76"/>
    <n v="550.62"/>
    <n v="789.41"/>
    <n v="1003.43"/>
    <n v="336.68"/>
    <n v="512.16"/>
    <n v="689.55"/>
    <x v="0"/>
  </r>
  <r>
    <x v="27"/>
    <x v="0"/>
    <x v="13"/>
    <x v="0"/>
    <x v="0"/>
    <x v="0"/>
    <x v="215"/>
    <n v="114"/>
    <n v="739.48"/>
    <n v="722.99"/>
    <n v="0"/>
    <n v="323.45999999999998"/>
    <n v="46.21"/>
    <n v="0"/>
    <n v="0"/>
    <n v="590.29"/>
    <n v="1279.92"/>
    <n v="972.27"/>
    <n v="1028.2"/>
    <x v="1"/>
  </r>
  <r>
    <x v="27"/>
    <x v="0"/>
    <x v="13"/>
    <x v="0"/>
    <x v="0"/>
    <x v="0"/>
    <x v="215"/>
    <n v="1181.04"/>
    <n v="0"/>
    <n v="0"/>
    <n v="1514.6"/>
    <n v="659.38"/>
    <n v="-22.19"/>
    <n v="934.95"/>
    <n v="397.86"/>
    <n v="548.41999999999996"/>
    <n v="0"/>
    <n v="473.63"/>
    <n v="648.13"/>
    <x v="2"/>
  </r>
  <r>
    <x v="27"/>
    <x v="0"/>
    <x v="13"/>
    <x v="0"/>
    <x v="0"/>
    <x v="0"/>
    <x v="215"/>
    <n v="523.49"/>
    <n v="299.14"/>
    <n v="957.6"/>
    <n v="585.20000000000005"/>
    <n v="292.60000000000002"/>
    <n v="0"/>
    <n v="744.8"/>
    <n v="0"/>
    <n v="0"/>
    <n v="0"/>
    <n v="212.8"/>
    <n v="1649.2"/>
    <x v="3"/>
  </r>
  <r>
    <x v="27"/>
    <x v="0"/>
    <x v="13"/>
    <x v="0"/>
    <x v="0"/>
    <x v="0"/>
    <x v="215"/>
    <n v="319.2"/>
    <n v="0"/>
    <n v="1409.8"/>
    <n v="1356.6"/>
    <n v="0"/>
    <n v="452.2"/>
    <n v="0"/>
    <n v="0"/>
    <n v="0"/>
    <n v="0"/>
    <n v="0"/>
    <n v="0"/>
    <x v="4"/>
  </r>
  <r>
    <x v="27"/>
    <x v="0"/>
    <x v="13"/>
    <x v="0"/>
    <x v="0"/>
    <x v="0"/>
    <x v="216"/>
    <n v="0"/>
    <n v="0"/>
    <n v="0"/>
    <n v="2364.9699999999998"/>
    <n v="1191.07"/>
    <n v="584.14"/>
    <n v="1508.52"/>
    <n v="463.9"/>
    <n v="382.36"/>
    <n v="347.85"/>
    <n v="467.25"/>
    <n v="1004.72"/>
    <x v="2"/>
  </r>
  <r>
    <x v="27"/>
    <x v="0"/>
    <x v="13"/>
    <x v="0"/>
    <x v="0"/>
    <x v="0"/>
    <x v="216"/>
    <n v="560.96"/>
    <n v="742.14"/>
    <n v="975.08"/>
    <n v="569.77"/>
    <n v="668.88"/>
    <n v="0"/>
    <n v="1106.6400000000001"/>
    <n v="-23.41"/>
    <n v="0"/>
    <n v="806.28"/>
    <n v="1530.11"/>
    <n v="1359.94"/>
    <x v="3"/>
  </r>
  <r>
    <x v="27"/>
    <x v="0"/>
    <x v="13"/>
    <x v="0"/>
    <x v="0"/>
    <x v="0"/>
    <x v="216"/>
    <n v="946.5"/>
    <n v="0"/>
    <n v="3300.83"/>
    <n v="2783.12"/>
    <n v="29.87"/>
    <n v="995.52"/>
    <n v="0"/>
    <n v="0"/>
    <n v="0"/>
    <n v="0"/>
    <n v="0"/>
    <n v="0"/>
    <x v="4"/>
  </r>
  <r>
    <x v="27"/>
    <x v="0"/>
    <x v="13"/>
    <x v="0"/>
    <x v="0"/>
    <x v="0"/>
    <x v="217"/>
    <n v="152"/>
    <n v="152"/>
    <n v="157.99"/>
    <n v="157.99"/>
    <n v="157.99"/>
    <n v="157.99"/>
    <n v="157.99"/>
    <n v="157.99"/>
    <n v="157.99"/>
    <n v="157.99"/>
    <n v="157.99"/>
    <n v="157.99"/>
    <x v="0"/>
  </r>
  <r>
    <x v="27"/>
    <x v="0"/>
    <x v="13"/>
    <x v="0"/>
    <x v="0"/>
    <x v="0"/>
    <x v="217"/>
    <n v="157.99"/>
    <n v="157.99"/>
    <n v="164.18"/>
    <n v="82.09"/>
    <n v="82.09"/>
    <n v="202.81"/>
    <n v="349.54"/>
    <n v="305.77"/>
    <n v="357.47"/>
    <n v="349.44"/>
    <n v="400.49"/>
    <n v="382.58"/>
    <x v="1"/>
  </r>
  <r>
    <x v="27"/>
    <x v="0"/>
    <x v="13"/>
    <x v="0"/>
    <x v="0"/>
    <x v="0"/>
    <x v="217"/>
    <n v="405.62"/>
    <n v="405.62"/>
    <n v="369.15"/>
    <n v="363.51"/>
    <n v="363.51"/>
    <n v="402.43"/>
    <n v="402.43"/>
    <n v="448.91"/>
    <n v="447.44"/>
    <n v="461.67"/>
    <n v="509.03"/>
    <n v="532.59"/>
    <x v="2"/>
  </r>
  <r>
    <x v="27"/>
    <x v="0"/>
    <x v="13"/>
    <x v="0"/>
    <x v="0"/>
    <x v="0"/>
    <x v="217"/>
    <n v="504.48"/>
    <n v="568.92999999999995"/>
    <n v="690.57"/>
    <n v="672.38"/>
    <n v="705.85"/>
    <n v="699.15"/>
    <n v="2854.65"/>
    <n v="1268.75"/>
    <n v="1199.55"/>
    <n v="1289.71"/>
    <n v="1353.45"/>
    <n v="1936.02"/>
    <x v="3"/>
  </r>
  <r>
    <x v="27"/>
    <x v="0"/>
    <x v="13"/>
    <x v="0"/>
    <x v="0"/>
    <x v="0"/>
    <x v="217"/>
    <n v="668.88"/>
    <n v="1380.47"/>
    <n v="1455.58"/>
    <n v="1383.7"/>
    <n v="2156.9499999999998"/>
    <n v="733.65"/>
    <n v="0"/>
    <n v="0"/>
    <n v="0"/>
    <n v="0"/>
    <n v="0"/>
    <n v="0"/>
    <x v="4"/>
  </r>
  <r>
    <x v="27"/>
    <x v="0"/>
    <x v="13"/>
    <x v="0"/>
    <x v="0"/>
    <x v="0"/>
    <x v="218"/>
    <n v="461.85"/>
    <n v="463.92"/>
    <n v="463.92"/>
    <n v="463.92"/>
    <n v="486.61"/>
    <n v="483.23"/>
    <n v="483.23"/>
    <n v="483.23"/>
    <n v="483.23"/>
    <n v="483.23"/>
    <n v="483.23"/>
    <n v="483.23"/>
    <x v="0"/>
  </r>
  <r>
    <x v="27"/>
    <x v="0"/>
    <x v="13"/>
    <x v="0"/>
    <x v="0"/>
    <x v="0"/>
    <x v="218"/>
    <n v="483.23"/>
    <n v="485.81"/>
    <n v="485.81"/>
    <n v="242.91"/>
    <n v="244.32"/>
    <n v="247.25"/>
    <n v="277.5"/>
    <n v="247.25"/>
    <n v="346.14"/>
    <n v="391.81"/>
    <n v="395.59"/>
    <n v="395.59"/>
    <x v="1"/>
  </r>
  <r>
    <x v="27"/>
    <x v="0"/>
    <x v="13"/>
    <x v="0"/>
    <x v="0"/>
    <x v="0"/>
    <x v="218"/>
    <n v="494.49"/>
    <n v="497.96"/>
    <n v="348.57"/>
    <n v="348.57"/>
    <n v="368.43"/>
    <n v="429.1"/>
    <n v="442.34"/>
    <n v="470.17"/>
    <n v="470.17"/>
    <n v="470.17"/>
    <n v="470.17"/>
    <n v="470.17"/>
    <x v="2"/>
  </r>
  <r>
    <x v="27"/>
    <x v="0"/>
    <x v="13"/>
    <x v="0"/>
    <x v="0"/>
    <x v="0"/>
    <x v="218"/>
    <n v="470.17"/>
    <n v="470.17"/>
    <n v="470.17"/>
    <n v="470.17"/>
    <n v="470.17"/>
    <n v="526.11"/>
    <n v="526.11"/>
    <n v="526.11"/>
    <n v="526.11"/>
    <n v="526.11"/>
    <n v="526.11"/>
    <n v="557.29"/>
    <x v="3"/>
  </r>
  <r>
    <x v="27"/>
    <x v="0"/>
    <x v="13"/>
    <x v="0"/>
    <x v="0"/>
    <x v="0"/>
    <x v="218"/>
    <n v="557.29"/>
    <n v="557.29"/>
    <n v="557.29"/>
    <n v="557.29"/>
    <n v="557.29"/>
    <n v="557.29"/>
    <n v="0"/>
    <n v="0"/>
    <n v="0"/>
    <n v="0"/>
    <n v="0"/>
    <n v="0"/>
    <x v="4"/>
  </r>
  <r>
    <x v="27"/>
    <x v="0"/>
    <x v="13"/>
    <x v="0"/>
    <x v="0"/>
    <x v="0"/>
    <x v="219"/>
    <n v="245.91"/>
    <n v="0"/>
    <n v="0"/>
    <n v="0"/>
    <n v="0"/>
    <n v="0"/>
    <n v="0"/>
    <n v="0"/>
    <n v="0"/>
    <n v="0"/>
    <n v="0"/>
    <n v="0"/>
    <x v="0"/>
  </r>
  <r>
    <x v="27"/>
    <x v="0"/>
    <x v="13"/>
    <x v="0"/>
    <x v="0"/>
    <x v="0"/>
    <x v="219"/>
    <n v="0"/>
    <n v="0"/>
    <n v="0"/>
    <n v="0"/>
    <n v="0"/>
    <n v="0"/>
    <n v="0"/>
    <n v="146.25"/>
    <n v="95.38"/>
    <n v="95.38"/>
    <n v="95.38"/>
    <n v="95.38"/>
    <x v="1"/>
  </r>
  <r>
    <x v="27"/>
    <x v="0"/>
    <x v="13"/>
    <x v="0"/>
    <x v="0"/>
    <x v="0"/>
    <x v="219"/>
    <n v="95.38"/>
    <n v="95.38"/>
    <n v="95.38"/>
    <n v="95.38"/>
    <n v="95.38"/>
    <n v="95.38"/>
    <n v="100.07"/>
    <n v="104.18"/>
    <n v="104.18"/>
    <n v="104.18"/>
    <n v="104.18"/>
    <n v="104.18"/>
    <x v="2"/>
  </r>
  <r>
    <x v="27"/>
    <x v="0"/>
    <x v="13"/>
    <x v="0"/>
    <x v="0"/>
    <x v="0"/>
    <x v="219"/>
    <n v="104.18"/>
    <n v="104.18"/>
    <n v="104.18"/>
    <n v="104.18"/>
    <n v="104.18"/>
    <n v="104.18"/>
    <n v="110.8"/>
    <n v="116.59"/>
    <n v="116.59"/>
    <n v="116.59"/>
    <n v="116.59"/>
    <n v="116.59"/>
    <x v="3"/>
  </r>
  <r>
    <x v="27"/>
    <x v="0"/>
    <x v="13"/>
    <x v="0"/>
    <x v="0"/>
    <x v="0"/>
    <x v="219"/>
    <n v="116.59"/>
    <n v="116.59"/>
    <n v="116.59"/>
    <n v="116.59"/>
    <n v="116.59"/>
    <n v="116.59"/>
    <n v="0"/>
    <n v="0"/>
    <n v="0"/>
    <n v="0"/>
    <n v="0"/>
    <n v="0"/>
    <x v="4"/>
  </r>
  <r>
    <x v="27"/>
    <x v="0"/>
    <x v="13"/>
    <x v="0"/>
    <x v="0"/>
    <x v="0"/>
    <x v="220"/>
    <n v="76"/>
    <n v="0"/>
    <n v="0"/>
    <n v="0"/>
    <n v="0"/>
    <n v="0"/>
    <n v="0"/>
    <n v="0"/>
    <n v="0"/>
    <n v="0"/>
    <n v="0"/>
    <n v="0"/>
    <x v="0"/>
  </r>
  <r>
    <x v="27"/>
    <x v="0"/>
    <x v="13"/>
    <x v="0"/>
    <x v="0"/>
    <x v="0"/>
    <x v="221"/>
    <n v="49.13"/>
    <n v="49.13"/>
    <n v="51.07"/>
    <n v="51.3"/>
    <n v="51.3"/>
    <n v="51.3"/>
    <n v="51.3"/>
    <n v="51.3"/>
    <n v="51.3"/>
    <n v="51.3"/>
    <n v="51.3"/>
    <n v="51.3"/>
    <x v="0"/>
  </r>
  <r>
    <x v="27"/>
    <x v="0"/>
    <x v="13"/>
    <x v="0"/>
    <x v="0"/>
    <x v="0"/>
    <x v="221"/>
    <n v="51.3"/>
    <n v="51.3"/>
    <n v="51.3"/>
    <n v="53"/>
    <n v="53"/>
    <n v="53"/>
    <n v="53"/>
    <n v="53"/>
    <n v="53"/>
    <n v="53"/>
    <n v="53"/>
    <n v="53"/>
    <x v="1"/>
  </r>
  <r>
    <x v="27"/>
    <x v="0"/>
    <x v="13"/>
    <x v="0"/>
    <x v="0"/>
    <x v="0"/>
    <x v="221"/>
    <n v="53"/>
    <n v="53"/>
    <n v="53"/>
    <n v="56.68"/>
    <n v="56.68"/>
    <n v="56.68"/>
    <n v="56.68"/>
    <n v="56.68"/>
    <n v="56.68"/>
    <n v="0"/>
    <n v="0"/>
    <n v="0"/>
    <x v="2"/>
  </r>
  <r>
    <x v="27"/>
    <x v="0"/>
    <x v="13"/>
    <x v="0"/>
    <x v="0"/>
    <x v="0"/>
    <x v="222"/>
    <n v="88.35"/>
    <n v="88.35"/>
    <n v="88.35"/>
    <n v="88.35"/>
    <n v="88.35"/>
    <n v="88.35"/>
    <n v="91.28"/>
    <n v="91.28"/>
    <n v="91.28"/>
    <n v="91.28"/>
    <n v="91.28"/>
    <n v="91.28"/>
    <x v="0"/>
  </r>
  <r>
    <x v="27"/>
    <x v="0"/>
    <x v="13"/>
    <x v="0"/>
    <x v="0"/>
    <x v="0"/>
    <x v="222"/>
    <n v="91.28"/>
    <n v="91.28"/>
    <n v="91.28"/>
    <n v="91.28"/>
    <n v="45.64"/>
    <n v="45.64"/>
    <n v="46.71"/>
    <n v="46.71"/>
    <n v="65.400000000000006"/>
    <n v="65.400000000000006"/>
    <n v="74.739999999999995"/>
    <n v="74.739999999999995"/>
    <x v="1"/>
  </r>
  <r>
    <x v="27"/>
    <x v="0"/>
    <x v="13"/>
    <x v="0"/>
    <x v="0"/>
    <x v="0"/>
    <x v="222"/>
    <n v="93.42"/>
    <n v="93.42"/>
    <n v="65.400000000000006"/>
    <n v="93.42"/>
    <n v="65.400000000000006"/>
    <n v="74.739999999999995"/>
    <n v="81.63"/>
    <n v="103.83"/>
    <n v="103.83"/>
    <n v="103.83"/>
    <n v="103.83"/>
    <n v="103.83"/>
    <x v="2"/>
  </r>
  <r>
    <x v="27"/>
    <x v="0"/>
    <x v="13"/>
    <x v="0"/>
    <x v="0"/>
    <x v="0"/>
    <x v="222"/>
    <n v="103.83"/>
    <n v="103.83"/>
    <n v="103.83"/>
    <n v="103.83"/>
    <n v="103.83"/>
    <n v="103.83"/>
    <n v="103.83"/>
    <n v="113.54"/>
    <n v="113.54"/>
    <n v="113.54"/>
    <n v="113.54"/>
    <n v="113.54"/>
    <x v="3"/>
  </r>
  <r>
    <x v="27"/>
    <x v="0"/>
    <x v="13"/>
    <x v="0"/>
    <x v="0"/>
    <x v="0"/>
    <x v="222"/>
    <n v="113.54"/>
    <n v="113.54"/>
    <n v="113.54"/>
    <n v="113.54"/>
    <n v="113.54"/>
    <n v="113.54"/>
    <n v="0"/>
    <n v="0"/>
    <n v="0"/>
    <n v="0"/>
    <n v="0"/>
    <n v="0"/>
    <x v="4"/>
  </r>
  <r>
    <x v="27"/>
    <x v="0"/>
    <x v="13"/>
    <x v="0"/>
    <x v="0"/>
    <x v="0"/>
    <x v="223"/>
    <n v="8460.58"/>
    <n v="6254.61"/>
    <n v="6486.69"/>
    <n v="5266.39"/>
    <n v="12123.11"/>
    <n v="5349.63"/>
    <n v="5375.57"/>
    <n v="5375.57"/>
    <n v="5437.24"/>
    <n v="5437.24"/>
    <n v="5482.61"/>
    <n v="5442.49"/>
    <x v="0"/>
  </r>
  <r>
    <x v="27"/>
    <x v="0"/>
    <x v="13"/>
    <x v="0"/>
    <x v="0"/>
    <x v="0"/>
    <x v="223"/>
    <n v="4690.8"/>
    <n v="2631.73"/>
    <n v="3408.9"/>
    <n v="2805.21"/>
    <n v="4558.4399999999996"/>
    <n v="3131.93"/>
    <n v="3470"/>
    <n v="3991.58"/>
    <n v="3939.14"/>
    <n v="4358.28"/>
    <n v="4758.24"/>
    <n v="4758.24"/>
    <x v="1"/>
  </r>
  <r>
    <x v="27"/>
    <x v="0"/>
    <x v="13"/>
    <x v="0"/>
    <x v="0"/>
    <x v="0"/>
    <x v="223"/>
    <n v="5538.05"/>
    <n v="5538.05"/>
    <n v="4368.33"/>
    <n v="4368.33"/>
    <n v="4521.16"/>
    <n v="4183.92"/>
    <n v="4239.53"/>
    <n v="5053.6400000000003"/>
    <n v="4066.53"/>
    <n v="6533.59"/>
    <n v="7561.89"/>
    <n v="4076.31"/>
    <x v="2"/>
  </r>
  <r>
    <x v="27"/>
    <x v="0"/>
    <x v="13"/>
    <x v="0"/>
    <x v="0"/>
    <x v="0"/>
    <x v="223"/>
    <n v="4076.31"/>
    <n v="4076.31"/>
    <n v="4076.31"/>
    <n v="4076.31"/>
    <n v="4462.03"/>
    <n v="4224.6400000000003"/>
    <n v="4264.22"/>
    <n v="4264.22"/>
    <n v="4284.78"/>
    <n v="4400.04"/>
    <n v="4545.3599999999997"/>
    <n v="4618.6400000000003"/>
    <x v="3"/>
  </r>
  <r>
    <x v="27"/>
    <x v="0"/>
    <x v="13"/>
    <x v="0"/>
    <x v="0"/>
    <x v="0"/>
    <x v="223"/>
    <n v="4618.6400000000003"/>
    <n v="4618.6400000000003"/>
    <n v="4618.6400000000003"/>
    <n v="4618.6400000000003"/>
    <n v="4752.08"/>
    <n v="5158.49"/>
    <n v="0"/>
    <n v="0"/>
    <n v="0"/>
    <n v="0"/>
    <n v="0"/>
    <n v="0"/>
    <x v="4"/>
  </r>
  <r>
    <x v="27"/>
    <x v="0"/>
    <x v="13"/>
    <x v="0"/>
    <x v="0"/>
    <x v="0"/>
    <x v="224"/>
    <n v="171"/>
    <n v="171"/>
    <n v="171"/>
    <n v="171"/>
    <n v="171"/>
    <n v="171"/>
    <n v="171"/>
    <n v="171"/>
    <n v="171"/>
    <n v="171"/>
    <n v="171"/>
    <n v="171"/>
    <x v="0"/>
  </r>
  <r>
    <x v="27"/>
    <x v="0"/>
    <x v="13"/>
    <x v="0"/>
    <x v="0"/>
    <x v="0"/>
    <x v="224"/>
    <n v="171"/>
    <n v="171"/>
    <n v="171"/>
    <n v="171"/>
    <n v="171"/>
    <n v="171"/>
    <n v="171"/>
    <n v="171"/>
    <n v="171"/>
    <n v="171"/>
    <n v="171"/>
    <n v="171"/>
    <x v="1"/>
  </r>
  <r>
    <x v="27"/>
    <x v="0"/>
    <x v="13"/>
    <x v="0"/>
    <x v="0"/>
    <x v="0"/>
    <x v="224"/>
    <n v="171"/>
    <n v="171"/>
    <n v="171"/>
    <n v="171"/>
    <n v="171"/>
    <n v="171"/>
    <n v="171"/>
    <n v="171"/>
    <n v="171"/>
    <n v="171"/>
    <n v="171"/>
    <n v="171"/>
    <x v="2"/>
  </r>
  <r>
    <x v="27"/>
    <x v="0"/>
    <x v="13"/>
    <x v="0"/>
    <x v="0"/>
    <x v="0"/>
    <x v="224"/>
    <n v="171"/>
    <n v="171"/>
    <n v="171"/>
    <n v="171"/>
    <n v="171"/>
    <n v="171"/>
    <n v="171"/>
    <n v="171"/>
    <n v="171"/>
    <n v="171"/>
    <n v="231.75"/>
    <n v="231.75"/>
    <x v="3"/>
  </r>
  <r>
    <x v="27"/>
    <x v="0"/>
    <x v="13"/>
    <x v="0"/>
    <x v="0"/>
    <x v="0"/>
    <x v="224"/>
    <n v="231.75"/>
    <n v="231.75"/>
    <n v="231.75"/>
    <n v="231.75"/>
    <n v="231.75"/>
    <n v="231.75"/>
    <n v="0"/>
    <n v="0"/>
    <n v="0"/>
    <n v="0"/>
    <n v="0"/>
    <n v="0"/>
    <x v="4"/>
  </r>
  <r>
    <x v="27"/>
    <x v="0"/>
    <x v="13"/>
    <x v="0"/>
    <x v="0"/>
    <x v="0"/>
    <x v="225"/>
    <n v="121.25"/>
    <n v="122.01"/>
    <n v="118.21"/>
    <n v="118.21"/>
    <n v="122.01"/>
    <n v="118.21"/>
    <n v="118.21"/>
    <n v="118.21"/>
    <n v="118.21"/>
    <n v="120.74"/>
    <n v="132.34"/>
    <n v="121.81"/>
    <x v="0"/>
  </r>
  <r>
    <x v="27"/>
    <x v="0"/>
    <x v="13"/>
    <x v="0"/>
    <x v="0"/>
    <x v="0"/>
    <x v="225"/>
    <n v="121.81"/>
    <n v="121.81"/>
    <n v="125.61"/>
    <n v="121.81"/>
    <n v="125.61"/>
    <n v="1412.15"/>
    <n v="1412.15"/>
    <n v="1408.35"/>
    <n v="1408.35"/>
    <n v="1408.35"/>
    <n v="1411.13"/>
    <n v="1413.56"/>
    <x v="1"/>
  </r>
  <r>
    <x v="27"/>
    <x v="0"/>
    <x v="13"/>
    <x v="0"/>
    <x v="0"/>
    <x v="0"/>
    <x v="225"/>
    <n v="1413.56"/>
    <n v="1413.56"/>
    <n v="1413.56"/>
    <n v="1417.36"/>
    <n v="2135.39"/>
    <n v="2250.9699999999998"/>
    <n v="2250.9699999999998"/>
    <n v="2250.9699999999998"/>
    <n v="2250.9699999999998"/>
    <n v="2250.9699999999998"/>
    <n v="2257.73"/>
    <n v="9091.01"/>
    <x v="2"/>
  </r>
  <r>
    <x v="27"/>
    <x v="0"/>
    <x v="13"/>
    <x v="0"/>
    <x v="0"/>
    <x v="0"/>
    <x v="225"/>
    <n v="5677.33"/>
    <n v="5730.88"/>
    <n v="5753.84"/>
    <n v="5753.84"/>
    <n v="5753.84"/>
    <n v="6328.3"/>
    <n v="6328.3"/>
    <n v="6328.3"/>
    <n v="6328.3"/>
    <n v="6328.3"/>
    <n v="6336.47"/>
    <n v="6336.5"/>
    <x v="3"/>
  </r>
  <r>
    <x v="27"/>
    <x v="0"/>
    <x v="13"/>
    <x v="0"/>
    <x v="0"/>
    <x v="0"/>
    <x v="225"/>
    <n v="6336.5"/>
    <n v="6368.42"/>
    <n v="6382.1"/>
    <n v="6382.1"/>
    <n v="6382.1"/>
    <n v="6584.24"/>
    <n v="0"/>
    <n v="0"/>
    <n v="0"/>
    <n v="0"/>
    <n v="0"/>
    <n v="0"/>
    <x v="4"/>
  </r>
  <r>
    <x v="27"/>
    <x v="0"/>
    <x v="13"/>
    <x v="0"/>
    <x v="0"/>
    <x v="0"/>
    <x v="226"/>
    <n v="4298.91"/>
    <n v="4163.75"/>
    <n v="4586.7299999999996"/>
    <n v="4367.82"/>
    <n v="4315.16"/>
    <n v="3952.93"/>
    <n v="4127.25"/>
    <n v="4346.79"/>
    <n v="4160.66"/>
    <n v="4612.49"/>
    <n v="4742.2"/>
    <n v="4682.93"/>
    <x v="0"/>
  </r>
  <r>
    <x v="27"/>
    <x v="0"/>
    <x v="13"/>
    <x v="0"/>
    <x v="0"/>
    <x v="0"/>
    <x v="226"/>
    <n v="4689.93"/>
    <n v="3956.84"/>
    <n v="5050.7"/>
    <n v="3135.79"/>
    <n v="3988.98"/>
    <n v="3739.62"/>
    <n v="3671.38"/>
    <n v="4171.42"/>
    <n v="6687.76"/>
    <n v="4970.59"/>
    <n v="5299.79"/>
    <n v="5409.37"/>
    <x v="1"/>
  </r>
  <r>
    <x v="27"/>
    <x v="0"/>
    <x v="13"/>
    <x v="0"/>
    <x v="0"/>
    <x v="0"/>
    <x v="226"/>
    <n v="4531.34"/>
    <n v="4152.08"/>
    <n v="4855.42"/>
    <n v="4516.37"/>
    <n v="4463.22"/>
    <n v="4676.1400000000003"/>
    <n v="5458.96"/>
    <n v="6072.02"/>
    <n v="5898.23"/>
    <n v="6011.37"/>
    <n v="6497.94"/>
    <n v="7204.04"/>
    <x v="2"/>
  </r>
  <r>
    <x v="27"/>
    <x v="0"/>
    <x v="13"/>
    <x v="0"/>
    <x v="0"/>
    <x v="0"/>
    <x v="226"/>
    <n v="7262.22"/>
    <n v="5824.82"/>
    <n v="6204.03"/>
    <n v="6083.12"/>
    <n v="5265"/>
    <n v="6440.7"/>
    <n v="7107.91"/>
    <n v="7183.84"/>
    <n v="6834.68"/>
    <n v="7463.14"/>
    <n v="4827.05"/>
    <n v="10138.620000000001"/>
    <x v="3"/>
  </r>
  <r>
    <x v="27"/>
    <x v="0"/>
    <x v="13"/>
    <x v="0"/>
    <x v="0"/>
    <x v="0"/>
    <x v="226"/>
    <n v="7177.1"/>
    <n v="7227.22"/>
    <n v="7913.75"/>
    <n v="7152.22"/>
    <n v="7295.51"/>
    <n v="7107"/>
    <n v="0"/>
    <n v="0"/>
    <n v="0"/>
    <n v="0"/>
    <n v="0"/>
    <n v="0"/>
    <x v="4"/>
  </r>
  <r>
    <x v="27"/>
    <x v="0"/>
    <x v="13"/>
    <x v="0"/>
    <x v="0"/>
    <x v="0"/>
    <x v="227"/>
    <n v="15987.39"/>
    <n v="16141.99"/>
    <n v="16233.19"/>
    <n v="16259.17"/>
    <n v="16259.17"/>
    <n v="15826.43"/>
    <n v="15766.16"/>
    <n v="15735.76"/>
    <n v="15956.57"/>
    <n v="15956.57"/>
    <n v="15956.57"/>
    <n v="15956.57"/>
    <x v="0"/>
  </r>
  <r>
    <x v="27"/>
    <x v="0"/>
    <x v="13"/>
    <x v="0"/>
    <x v="0"/>
    <x v="0"/>
    <x v="227"/>
    <n v="15949.48"/>
    <n v="17127.86"/>
    <n v="17531.3"/>
    <n v="11783.13"/>
    <n v="11783.13"/>
    <n v="10777.88"/>
    <n v="10837.67"/>
    <n v="13097.9"/>
    <n v="16613.990000000002"/>
    <n v="16849.59"/>
    <n v="19788.66"/>
    <n v="20256.060000000001"/>
    <x v="1"/>
  </r>
  <r>
    <x v="27"/>
    <x v="0"/>
    <x v="13"/>
    <x v="0"/>
    <x v="0"/>
    <x v="0"/>
    <x v="227"/>
    <n v="23563.66"/>
    <n v="24110.240000000002"/>
    <n v="18111.18"/>
    <n v="18024.87"/>
    <n v="17427.43"/>
    <n v="19388.2"/>
    <n v="19580.599999999999"/>
    <n v="24383.1"/>
    <n v="25049.57"/>
    <n v="25552.21"/>
    <n v="25421.72"/>
    <n v="25473.51"/>
    <x v="2"/>
  </r>
  <r>
    <x v="27"/>
    <x v="0"/>
    <x v="13"/>
    <x v="0"/>
    <x v="0"/>
    <x v="0"/>
    <x v="227"/>
    <n v="25473.51"/>
    <n v="26046.36"/>
    <n v="26027.119999999999"/>
    <n v="26279.33"/>
    <n v="26393.33"/>
    <n v="26393.33"/>
    <n v="28399.05"/>
    <n v="29204.79"/>
    <n v="29825.49"/>
    <n v="29825.49"/>
    <n v="29903.75"/>
    <n v="29937.29"/>
    <x v="3"/>
  </r>
  <r>
    <x v="27"/>
    <x v="0"/>
    <x v="13"/>
    <x v="0"/>
    <x v="0"/>
    <x v="0"/>
    <x v="227"/>
    <n v="30011.040000000001"/>
    <n v="30377.11"/>
    <n v="30368.67"/>
    <n v="30451.77"/>
    <n v="30456.54"/>
    <n v="30184.76"/>
    <n v="0"/>
    <n v="0"/>
    <n v="0"/>
    <n v="0"/>
    <n v="0"/>
    <n v="0"/>
    <x v="4"/>
  </r>
  <r>
    <x v="27"/>
    <x v="0"/>
    <x v="13"/>
    <x v="0"/>
    <x v="0"/>
    <x v="0"/>
    <x v="228"/>
    <n v="78013.61"/>
    <n v="77098.42"/>
    <n v="86606.25"/>
    <n v="75978.25"/>
    <n v="62799.33"/>
    <n v="69858.37"/>
    <n v="70049.72"/>
    <n v="75154.559999999998"/>
    <n v="75411.95"/>
    <n v="75475.31"/>
    <n v="76048.02"/>
    <n v="76286"/>
    <x v="0"/>
  </r>
  <r>
    <x v="27"/>
    <x v="0"/>
    <x v="13"/>
    <x v="0"/>
    <x v="0"/>
    <x v="0"/>
    <x v="228"/>
    <n v="76177.13"/>
    <n v="76359.72"/>
    <n v="45897.16"/>
    <n v="58090.48"/>
    <n v="58185.48"/>
    <n v="55057.4"/>
    <n v="54733.599999999999"/>
    <n v="54907.4"/>
    <n v="63780.46"/>
    <n v="63873.87"/>
    <n v="68550.429999999993"/>
    <n v="69163.95"/>
    <x v="1"/>
  </r>
  <r>
    <x v="27"/>
    <x v="0"/>
    <x v="13"/>
    <x v="0"/>
    <x v="0"/>
    <x v="0"/>
    <x v="228"/>
    <n v="78047.839999999997"/>
    <n v="78346.47"/>
    <n v="60719.19"/>
    <n v="56583.5"/>
    <n v="59933.31"/>
    <n v="65056.6"/>
    <n v="61262.03"/>
    <n v="73681.78"/>
    <n v="66062.710000000006"/>
    <n v="82325.31"/>
    <n v="82906.679999999993"/>
    <n v="85542.75"/>
    <x v="2"/>
  </r>
  <r>
    <x v="27"/>
    <x v="0"/>
    <x v="13"/>
    <x v="0"/>
    <x v="0"/>
    <x v="0"/>
    <x v="228"/>
    <n v="86081.27"/>
    <n v="86237.51"/>
    <n v="87948.479999999996"/>
    <n v="88589.62"/>
    <n v="88577.46"/>
    <n v="89815.78"/>
    <n v="89630.3"/>
    <n v="89965.83"/>
    <n v="90525.01"/>
    <n v="92282.82"/>
    <n v="92771.78"/>
    <n v="93705.44"/>
    <x v="3"/>
  </r>
  <r>
    <x v="27"/>
    <x v="0"/>
    <x v="13"/>
    <x v="0"/>
    <x v="0"/>
    <x v="0"/>
    <x v="228"/>
    <n v="93797.45"/>
    <n v="93949.26"/>
    <n v="94794.16"/>
    <n v="95086.46"/>
    <n v="95104.82"/>
    <n v="95570.08"/>
    <n v="0"/>
    <n v="0"/>
    <n v="0"/>
    <n v="0"/>
    <n v="0"/>
    <n v="0"/>
    <x v="4"/>
  </r>
  <r>
    <x v="27"/>
    <x v="0"/>
    <x v="13"/>
    <x v="0"/>
    <x v="0"/>
    <x v="0"/>
    <x v="229"/>
    <n v="5099.6899999999996"/>
    <n v="5099.6899999999996"/>
    <n v="5191.6499999999996"/>
    <n v="5272.11"/>
    <n v="5272.11"/>
    <n v="5272.11"/>
    <n v="5272.11"/>
    <n v="5272.11"/>
    <n v="5272.11"/>
    <n v="5272.11"/>
    <n v="5272.11"/>
    <n v="5272.11"/>
    <x v="0"/>
  </r>
  <r>
    <x v="27"/>
    <x v="0"/>
    <x v="13"/>
    <x v="0"/>
    <x v="0"/>
    <x v="0"/>
    <x v="229"/>
    <n v="5304.55"/>
    <n v="5304.55"/>
    <n v="5399.66"/>
    <n v="5482.88"/>
    <n v="756.23"/>
    <n v="-3970.43"/>
    <n v="756.23"/>
    <n v="756.23"/>
    <n v="756.23"/>
    <n v="756.23"/>
    <n v="756.23"/>
    <n v="756.23"/>
    <x v="1"/>
  </r>
  <r>
    <x v="27"/>
    <x v="0"/>
    <x v="13"/>
    <x v="0"/>
    <x v="0"/>
    <x v="0"/>
    <x v="229"/>
    <n v="797.42"/>
    <n v="797.42"/>
    <n v="797.42"/>
    <n v="797.42"/>
    <n v="797.42"/>
    <n v="797.42"/>
    <n v="797.42"/>
    <n v="797.42"/>
    <n v="797.42"/>
    <n v="797.42"/>
    <n v="797.42"/>
    <n v="797.42"/>
    <x v="2"/>
  </r>
  <r>
    <x v="27"/>
    <x v="0"/>
    <x v="13"/>
    <x v="0"/>
    <x v="0"/>
    <x v="0"/>
    <x v="229"/>
    <n v="878.44"/>
    <n v="878.44"/>
    <n v="878.44"/>
    <n v="878.44"/>
    <n v="878.44"/>
    <n v="878.44"/>
    <n v="878.44"/>
    <n v="878.44"/>
    <n v="878.44"/>
    <n v="878.44"/>
    <n v="878.44"/>
    <n v="878.44"/>
    <x v="3"/>
  </r>
  <r>
    <x v="27"/>
    <x v="0"/>
    <x v="13"/>
    <x v="0"/>
    <x v="0"/>
    <x v="0"/>
    <x v="229"/>
    <n v="930.55"/>
    <n v="930.55"/>
    <n v="930.55"/>
    <n v="930.55"/>
    <n v="930.55"/>
    <n v="930.55"/>
    <n v="0"/>
    <n v="0"/>
    <n v="0"/>
    <n v="0"/>
    <n v="0"/>
    <n v="0"/>
    <x v="4"/>
  </r>
  <r>
    <x v="27"/>
    <x v="0"/>
    <x v="13"/>
    <x v="0"/>
    <x v="0"/>
    <x v="0"/>
    <x v="230"/>
    <n v="238.48"/>
    <n v="243.26"/>
    <n v="155.28"/>
    <n v="104.35"/>
    <n v="104.35"/>
    <n v="859.02"/>
    <n v="864.48"/>
    <n v="870.73"/>
    <n v="870.73"/>
    <n v="875.91"/>
    <n v="898.34"/>
    <n v="923.91"/>
    <x v="0"/>
  </r>
  <r>
    <x v="27"/>
    <x v="0"/>
    <x v="13"/>
    <x v="0"/>
    <x v="0"/>
    <x v="0"/>
    <x v="230"/>
    <n v="923.91"/>
    <n v="923.91"/>
    <n v="923.91"/>
    <n v="882.15"/>
    <n v="5589.67"/>
    <n v="10286.74"/>
    <n v="5579.23"/>
    <n v="5579.23"/>
    <n v="5595.93"/>
    <n v="888.41"/>
    <n v="899.43"/>
    <n v="902.8"/>
    <x v="1"/>
  </r>
  <r>
    <x v="27"/>
    <x v="0"/>
    <x v="13"/>
    <x v="0"/>
    <x v="0"/>
    <x v="0"/>
    <x v="230"/>
    <n v="13459.56"/>
    <n v="4055.14"/>
    <n v="6920.84"/>
    <n v="3796.47"/>
    <n v="3778"/>
    <n v="4482.46"/>
    <n v="4203.58"/>
    <n v="4401.05"/>
    <n v="4401.05"/>
    <n v="987.37"/>
    <n v="990.1"/>
    <n v="994.25"/>
    <x v="2"/>
  </r>
  <r>
    <x v="27"/>
    <x v="0"/>
    <x v="13"/>
    <x v="0"/>
    <x v="0"/>
    <x v="0"/>
    <x v="230"/>
    <n v="994.25"/>
    <n v="994.25"/>
    <n v="999.57"/>
    <n v="1003.9"/>
    <n v="1003.9"/>
    <n v="1103.68"/>
    <n v="1103.68"/>
    <n v="1105.5999999999999"/>
    <n v="1105.5999999999999"/>
    <n v="1105.5999999999999"/>
    <n v="1113.44"/>
    <n v="1113.44"/>
    <x v="3"/>
  </r>
  <r>
    <x v="27"/>
    <x v="0"/>
    <x v="13"/>
    <x v="0"/>
    <x v="0"/>
    <x v="0"/>
    <x v="230"/>
    <n v="1113.44"/>
    <n v="1113.44"/>
    <n v="1116.43"/>
    <n v="1119.05"/>
    <n v="1124.52"/>
    <n v="1159.6300000000001"/>
    <n v="0"/>
    <n v="0"/>
    <n v="0"/>
    <n v="0"/>
    <n v="0"/>
    <n v="0"/>
    <x v="4"/>
  </r>
  <r>
    <x v="27"/>
    <x v="0"/>
    <x v="13"/>
    <x v="0"/>
    <x v="0"/>
    <x v="0"/>
    <x v="231"/>
    <n v="7599.19"/>
    <n v="7599.19"/>
    <n v="7599.19"/>
    <n v="7605.51"/>
    <n v="7605.51"/>
    <n v="7676.38"/>
    <n v="7676.38"/>
    <n v="7676.38"/>
    <n v="7676.38"/>
    <n v="7827.83"/>
    <n v="7775.85"/>
    <n v="7700.45"/>
    <x v="0"/>
  </r>
  <r>
    <x v="27"/>
    <x v="0"/>
    <x v="13"/>
    <x v="0"/>
    <x v="0"/>
    <x v="0"/>
    <x v="231"/>
    <n v="7713.05"/>
    <n v="7713.05"/>
    <n v="7713.05"/>
    <n v="7713.05"/>
    <n v="7713.05"/>
    <n v="7744.89"/>
    <n v="7744.89"/>
    <n v="7744.89"/>
    <n v="7744.89"/>
    <n v="7952.18"/>
    <n v="7952.18"/>
    <n v="7975.15"/>
    <x v="1"/>
  </r>
  <r>
    <x v="27"/>
    <x v="0"/>
    <x v="13"/>
    <x v="0"/>
    <x v="0"/>
    <x v="0"/>
    <x v="231"/>
    <n v="7995.25"/>
    <n v="7995.25"/>
    <n v="7995.25"/>
    <n v="7995.25"/>
    <n v="7995.25"/>
    <n v="8136.23"/>
    <n v="8136.23"/>
    <n v="8136.23"/>
    <n v="8136.23"/>
    <n v="8733.49"/>
    <n v="8733.49"/>
    <n v="10510.16"/>
    <x v="2"/>
  </r>
  <r>
    <x v="27"/>
    <x v="0"/>
    <x v="13"/>
    <x v="0"/>
    <x v="0"/>
    <x v="0"/>
    <x v="231"/>
    <n v="10554.74"/>
    <n v="8829.01"/>
    <n v="8829.01"/>
    <n v="8829.01"/>
    <n v="8829.01"/>
    <n v="8829.01"/>
    <n v="8837.2099999999991"/>
    <n v="8837.2099999999991"/>
    <n v="8837.2099999999991"/>
    <n v="8977.26"/>
    <n v="8977.26"/>
    <n v="9111.18"/>
    <x v="3"/>
  </r>
  <r>
    <x v="27"/>
    <x v="0"/>
    <x v="13"/>
    <x v="0"/>
    <x v="0"/>
    <x v="0"/>
    <x v="231"/>
    <n v="9138.15"/>
    <n v="7412.42"/>
    <n v="9138.15"/>
    <n v="9138.15"/>
    <n v="9138.15"/>
    <n v="9138.15"/>
    <n v="0"/>
    <n v="0"/>
    <n v="0"/>
    <n v="0"/>
    <n v="0"/>
    <n v="0"/>
    <x v="4"/>
  </r>
  <r>
    <x v="27"/>
    <x v="0"/>
    <x v="13"/>
    <x v="0"/>
    <x v="0"/>
    <x v="0"/>
    <x v="232"/>
    <n v="976.26"/>
    <n v="983.55"/>
    <n v="974.59"/>
    <n v="1014.64"/>
    <n v="945.48"/>
    <n v="935.49"/>
    <n v="959.02"/>
    <n v="1010.56"/>
    <n v="1009.43"/>
    <n v="1010.7"/>
    <n v="1013.35"/>
    <n v="1008.72"/>
    <x v="0"/>
  </r>
  <r>
    <x v="27"/>
    <x v="0"/>
    <x v="13"/>
    <x v="0"/>
    <x v="0"/>
    <x v="0"/>
    <x v="232"/>
    <n v="534.41999999999996"/>
    <n v="546.07000000000005"/>
    <n v="553.59"/>
    <n v="552.32000000000005"/>
    <n v="553.67999999999995"/>
    <n v="554.32000000000005"/>
    <n v="821.01"/>
    <n v="820.34"/>
    <n v="931.9"/>
    <n v="931.93"/>
    <n v="986.91"/>
    <n v="987.46"/>
    <x v="1"/>
  </r>
  <r>
    <x v="27"/>
    <x v="0"/>
    <x v="13"/>
    <x v="0"/>
    <x v="0"/>
    <x v="0"/>
    <x v="232"/>
    <n v="1134.6300000000001"/>
    <n v="1157.94"/>
    <n v="980.16"/>
    <n v="978.23"/>
    <n v="978.07"/>
    <n v="1299.69"/>
    <n v="1206.3499999999999"/>
    <n v="1385.53"/>
    <n v="1623.32"/>
    <n v="1550.34"/>
    <n v="1247.1199999999999"/>
    <n v="2412.37"/>
    <x v="2"/>
  </r>
  <r>
    <x v="27"/>
    <x v="0"/>
    <x v="13"/>
    <x v="0"/>
    <x v="0"/>
    <x v="0"/>
    <x v="232"/>
    <n v="2029.16"/>
    <n v="2103.96"/>
    <n v="2103.9899999999998"/>
    <n v="2104.13"/>
    <n v="2104.13"/>
    <n v="2103.9499999999998"/>
    <n v="2179.39"/>
    <n v="2196.36"/>
    <n v="2193.88"/>
    <n v="2181.48"/>
    <n v="2181.48"/>
    <n v="2181.48"/>
    <x v="3"/>
  </r>
  <r>
    <x v="27"/>
    <x v="0"/>
    <x v="13"/>
    <x v="0"/>
    <x v="0"/>
    <x v="0"/>
    <x v="232"/>
    <n v="2272.19"/>
    <n v="2310.9"/>
    <n v="2310.91"/>
    <n v="2310.9"/>
    <n v="2310.92"/>
    <n v="2310.9"/>
    <n v="0"/>
    <n v="0"/>
    <n v="0"/>
    <n v="0"/>
    <n v="0"/>
    <n v="0"/>
    <x v="4"/>
  </r>
  <r>
    <x v="27"/>
    <x v="0"/>
    <x v="13"/>
    <x v="0"/>
    <x v="0"/>
    <x v="0"/>
    <x v="233"/>
    <n v="0"/>
    <n v="0"/>
    <n v="0"/>
    <n v="0"/>
    <n v="0"/>
    <n v="0"/>
    <n v="0"/>
    <n v="0"/>
    <n v="0"/>
    <n v="91.66"/>
    <n v="0"/>
    <n v="-91.66"/>
    <x v="2"/>
  </r>
  <r>
    <x v="27"/>
    <x v="0"/>
    <x v="13"/>
    <x v="0"/>
    <x v="0"/>
    <x v="0"/>
    <x v="233"/>
    <n v="0"/>
    <n v="0"/>
    <n v="0"/>
    <n v="0"/>
    <n v="1272.95"/>
    <n v="347.17"/>
    <n v="0"/>
    <n v="0"/>
    <n v="0"/>
    <n v="0"/>
    <n v="0"/>
    <n v="0"/>
    <x v="4"/>
  </r>
  <r>
    <x v="27"/>
    <x v="0"/>
    <x v="13"/>
    <x v="0"/>
    <x v="0"/>
    <x v="0"/>
    <x v="234"/>
    <n v="0"/>
    <n v="-72.45"/>
    <n v="18.649999999999999"/>
    <n v="18.649999999999999"/>
    <n v="18.649999999999999"/>
    <n v="0"/>
    <n v="-55.94"/>
    <n v="0"/>
    <n v="0"/>
    <n v="0"/>
    <n v="0"/>
    <n v="0"/>
    <x v="0"/>
  </r>
  <r>
    <x v="27"/>
    <x v="0"/>
    <x v="13"/>
    <x v="0"/>
    <x v="0"/>
    <x v="0"/>
    <x v="235"/>
    <n v="38"/>
    <n v="0"/>
    <n v="0"/>
    <n v="0"/>
    <n v="0"/>
    <n v="0"/>
    <n v="0"/>
    <n v="0"/>
    <n v="0"/>
    <n v="0"/>
    <n v="0"/>
    <n v="0"/>
    <x v="0"/>
  </r>
  <r>
    <x v="27"/>
    <x v="0"/>
    <x v="13"/>
    <x v="0"/>
    <x v="0"/>
    <x v="0"/>
    <x v="236"/>
    <n v="2023.2"/>
    <n v="1799.78"/>
    <n v="1954.13"/>
    <n v="1949.9"/>
    <n v="2007.59"/>
    <n v="1998.41"/>
    <n v="2187.0300000000002"/>
    <n v="2212.59"/>
    <n v="2145.27"/>
    <n v="2146.85"/>
    <n v="2033.23"/>
    <n v="2316.44"/>
    <x v="0"/>
  </r>
  <r>
    <x v="27"/>
    <x v="0"/>
    <x v="13"/>
    <x v="0"/>
    <x v="0"/>
    <x v="0"/>
    <x v="236"/>
    <n v="2754.71"/>
    <n v="2258.87"/>
    <n v="2152.13"/>
    <n v="1559.44"/>
    <n v="1377.75"/>
    <n v="1003.49"/>
    <n v="1997.4"/>
    <n v="1822.44"/>
    <n v="925.65"/>
    <n v="951.15"/>
    <n v="989.2"/>
    <n v="989.2"/>
    <x v="1"/>
  </r>
  <r>
    <x v="27"/>
    <x v="0"/>
    <x v="13"/>
    <x v="0"/>
    <x v="0"/>
    <x v="0"/>
    <x v="236"/>
    <n v="1216.71"/>
    <n v="1216.71"/>
    <n v="982.6"/>
    <n v="924.95"/>
    <n v="1021.08"/>
    <n v="1047.52"/>
    <n v="1100.08"/>
    <n v="1287.42"/>
    <n v="1287.42"/>
    <n v="1287.42"/>
    <n v="1287.42"/>
    <n v="1287.42"/>
    <x v="2"/>
  </r>
  <r>
    <x v="27"/>
    <x v="0"/>
    <x v="13"/>
    <x v="0"/>
    <x v="0"/>
    <x v="0"/>
    <x v="236"/>
    <n v="1287.42"/>
    <n v="1287.42"/>
    <n v="1417.88"/>
    <n v="1417.88"/>
    <n v="1417.88"/>
    <n v="1417.88"/>
    <n v="1417.88"/>
    <n v="1417.88"/>
    <n v="1417.88"/>
    <n v="1417.88"/>
    <n v="1417.88"/>
    <n v="1417.88"/>
    <x v="3"/>
  </r>
  <r>
    <x v="27"/>
    <x v="0"/>
    <x v="13"/>
    <x v="0"/>
    <x v="0"/>
    <x v="0"/>
    <x v="236"/>
    <n v="1417.88"/>
    <n v="1417.88"/>
    <n v="1491.11"/>
    <n v="1491.12"/>
    <n v="1491.12"/>
    <n v="1491.12"/>
    <n v="0"/>
    <n v="0"/>
    <n v="0"/>
    <n v="0"/>
    <n v="0"/>
    <n v="0"/>
    <x v="4"/>
  </r>
  <r>
    <x v="27"/>
    <x v="0"/>
    <x v="13"/>
    <x v="0"/>
    <x v="0"/>
    <x v="0"/>
    <x v="237"/>
    <n v="0"/>
    <n v="0"/>
    <n v="0"/>
    <n v="0"/>
    <n v="0"/>
    <n v="0"/>
    <n v="0"/>
    <n v="0"/>
    <n v="1128.94"/>
    <n v="1404.55"/>
    <n v="1569.72"/>
    <n v="1610.24"/>
    <x v="1"/>
  </r>
  <r>
    <x v="27"/>
    <x v="0"/>
    <x v="13"/>
    <x v="0"/>
    <x v="0"/>
    <x v="0"/>
    <x v="237"/>
    <n v="1731.94"/>
    <n v="1556.02"/>
    <n v="1402.51"/>
    <n v="1324.08"/>
    <n v="1447.26"/>
    <n v="1435.02"/>
    <n v="1600.44"/>
    <n v="1804.81"/>
    <n v="1525.25"/>
    <n v="1507.48"/>
    <n v="1667.58"/>
    <n v="1699.74"/>
    <x v="2"/>
  </r>
  <r>
    <x v="27"/>
    <x v="0"/>
    <x v="13"/>
    <x v="0"/>
    <x v="0"/>
    <x v="0"/>
    <x v="237"/>
    <n v="1702.21"/>
    <n v="1336.78"/>
    <n v="1952.98"/>
    <n v="1705.84"/>
    <n v="1820.15"/>
    <n v="1646.91"/>
    <n v="1677.89"/>
    <n v="1875.33"/>
    <n v="1842.82"/>
    <n v="2126.41"/>
    <n v="1805.35"/>
    <n v="1858.98"/>
    <x v="3"/>
  </r>
  <r>
    <x v="27"/>
    <x v="0"/>
    <x v="13"/>
    <x v="0"/>
    <x v="0"/>
    <x v="0"/>
    <x v="237"/>
    <n v="2400.21"/>
    <n v="2146.59"/>
    <n v="1662.83"/>
    <n v="1347.57"/>
    <n v="1827.73"/>
    <n v="1461.85"/>
    <n v="0"/>
    <n v="0"/>
    <n v="0"/>
    <n v="0"/>
    <n v="0"/>
    <n v="0"/>
    <x v="4"/>
  </r>
  <r>
    <x v="27"/>
    <x v="0"/>
    <x v="13"/>
    <x v="0"/>
    <x v="0"/>
    <x v="0"/>
    <x v="238"/>
    <n v="-69086.460000000006"/>
    <n v="-41394.910000000003"/>
    <n v="-51927"/>
    <n v="-61734.09"/>
    <n v="-45974.75"/>
    <n v="-29054.94"/>
    <n v="-61668.6"/>
    <n v="-65707.87"/>
    <n v="-49317.53"/>
    <n v="-46479.19"/>
    <n v="-44259.51"/>
    <n v="-56447.38"/>
    <x v="0"/>
  </r>
  <r>
    <x v="27"/>
    <x v="0"/>
    <x v="13"/>
    <x v="0"/>
    <x v="0"/>
    <x v="0"/>
    <x v="238"/>
    <n v="-48919.83"/>
    <n v="-47522.91"/>
    <n v="-26536.7"/>
    <n v="-50616.21"/>
    <n v="-47140.75"/>
    <n v="-50955.99"/>
    <n v="-101901.78"/>
    <n v="-46004.19"/>
    <n v="-55716.53"/>
    <n v="-36503.480000000003"/>
    <n v="-51490.42"/>
    <n v="-47988.639999999999"/>
    <x v="1"/>
  </r>
  <r>
    <x v="27"/>
    <x v="0"/>
    <x v="13"/>
    <x v="0"/>
    <x v="0"/>
    <x v="0"/>
    <x v="238"/>
    <n v="-54385.99"/>
    <n v="-53703.360000000001"/>
    <n v="-56618.75"/>
    <n v="-56305.99"/>
    <n v="-74735.899999999994"/>
    <n v="-54942.39"/>
    <n v="-87560.6"/>
    <n v="-48014.93"/>
    <n v="-54835.02"/>
    <n v="-57000.79"/>
    <n v="-210740.94"/>
    <n v="-115990.55"/>
    <x v="2"/>
  </r>
  <r>
    <x v="27"/>
    <x v="0"/>
    <x v="13"/>
    <x v="0"/>
    <x v="0"/>
    <x v="0"/>
    <x v="238"/>
    <n v="-58155.51"/>
    <n v="-70404.17"/>
    <n v="-54359.64"/>
    <n v="-64035.07"/>
    <n v="-67466.759999999995"/>
    <n v="-59972.86"/>
    <n v="-48969.78"/>
    <n v="-55691.29"/>
    <n v="-46252.61"/>
    <n v="-51884.44"/>
    <n v="-56528.959999999999"/>
    <n v="-62871.19"/>
    <x v="3"/>
  </r>
  <r>
    <x v="27"/>
    <x v="0"/>
    <x v="13"/>
    <x v="0"/>
    <x v="0"/>
    <x v="0"/>
    <x v="238"/>
    <n v="-37004.730000000003"/>
    <n v="-63253.59"/>
    <n v="-54798.78"/>
    <n v="-54759.47"/>
    <n v="-54169.74"/>
    <n v="-47217.72"/>
    <n v="0"/>
    <n v="0"/>
    <n v="0"/>
    <n v="0"/>
    <n v="0"/>
    <n v="0"/>
    <x v="4"/>
  </r>
  <r>
    <x v="27"/>
    <x v="0"/>
    <x v="13"/>
    <x v="0"/>
    <x v="0"/>
    <x v="0"/>
    <x v="239"/>
    <n v="513.21"/>
    <n v="558.78"/>
    <n v="558.78"/>
    <n v="279.39"/>
    <n v="279.39"/>
    <n v="279.39"/>
    <n v="0"/>
    <n v="0"/>
    <n v="0"/>
    <n v="0"/>
    <n v="0"/>
    <n v="0"/>
    <x v="1"/>
  </r>
  <r>
    <x v="27"/>
    <x v="0"/>
    <x v="13"/>
    <x v="0"/>
    <x v="0"/>
    <x v="0"/>
    <x v="239"/>
    <n v="0"/>
    <n v="0"/>
    <n v="0"/>
    <n v="0"/>
    <n v="0"/>
    <n v="0"/>
    <n v="0"/>
    <n v="0"/>
    <n v="0"/>
    <n v="0"/>
    <n v="0"/>
    <n v="0"/>
    <x v="2"/>
  </r>
  <r>
    <x v="27"/>
    <x v="0"/>
    <x v="13"/>
    <x v="0"/>
    <x v="0"/>
    <x v="0"/>
    <x v="240"/>
    <n v="0"/>
    <n v="0"/>
    <n v="97.31"/>
    <n v="0"/>
    <n v="0"/>
    <n v="0"/>
    <n v="0"/>
    <n v="0"/>
    <n v="0"/>
    <n v="0"/>
    <n v="0"/>
    <n v="0"/>
    <x v="1"/>
  </r>
  <r>
    <x v="27"/>
    <x v="0"/>
    <x v="13"/>
    <x v="0"/>
    <x v="0"/>
    <x v="0"/>
    <x v="241"/>
    <n v="82051.22"/>
    <n v="81941"/>
    <n v="81970.210000000006"/>
    <n v="88162.38"/>
    <n v="88374.51"/>
    <n v="88360.55"/>
    <n v="88354.33"/>
    <n v="93982.43"/>
    <n v="89253.87"/>
    <n v="90377.14"/>
    <n v="90579.01"/>
    <n v="93589.03"/>
    <x v="0"/>
  </r>
  <r>
    <x v="27"/>
    <x v="0"/>
    <x v="13"/>
    <x v="0"/>
    <x v="0"/>
    <x v="0"/>
    <x v="241"/>
    <n v="91722.27"/>
    <n v="91566.24"/>
    <n v="91306.83"/>
    <n v="62311.05"/>
    <n v="54674.720000000001"/>
    <n v="44865.27"/>
    <n v="41238.1"/>
    <n v="55823.54"/>
    <n v="68135.210000000006"/>
    <n v="72973.09"/>
    <n v="77313.289999999994"/>
    <n v="79356.59"/>
    <x v="1"/>
  </r>
  <r>
    <x v="27"/>
    <x v="0"/>
    <x v="13"/>
    <x v="0"/>
    <x v="0"/>
    <x v="0"/>
    <x v="241"/>
    <n v="94191.42"/>
    <n v="94203.02"/>
    <n v="76986.94"/>
    <n v="78481.45"/>
    <n v="81724.14"/>
    <n v="87170.46"/>
    <n v="88095.01"/>
    <n v="100081.73"/>
    <n v="100816.5"/>
    <n v="102940.08"/>
    <n v="97050.08"/>
    <n v="98868.25"/>
    <x v="2"/>
  </r>
  <r>
    <x v="27"/>
    <x v="0"/>
    <x v="13"/>
    <x v="0"/>
    <x v="0"/>
    <x v="0"/>
    <x v="241"/>
    <n v="105935.52"/>
    <n v="105406.97"/>
    <n v="107190.94"/>
    <n v="109143.97"/>
    <n v="111033.32"/>
    <n v="109641.15"/>
    <n v="109790.44"/>
    <n v="110087.36"/>
    <n v="109837.61"/>
    <n v="111911.83"/>
    <n v="112692.53"/>
    <n v="197392.92"/>
    <x v="3"/>
  </r>
  <r>
    <x v="27"/>
    <x v="0"/>
    <x v="13"/>
    <x v="0"/>
    <x v="0"/>
    <x v="0"/>
    <x v="241"/>
    <n v="115896.49"/>
    <n v="97958.66"/>
    <n v="128619.06"/>
    <n v="114824.09"/>
    <n v="115784.72"/>
    <n v="115396.61"/>
    <n v="0"/>
    <n v="0"/>
    <n v="0"/>
    <n v="0"/>
    <n v="0"/>
    <n v="0"/>
    <x v="4"/>
  </r>
  <r>
    <x v="27"/>
    <x v="0"/>
    <x v="13"/>
    <x v="0"/>
    <x v="0"/>
    <x v="0"/>
    <x v="242"/>
    <n v="110982.71"/>
    <n v="97277.49"/>
    <n v="109537.52"/>
    <n v="117132.23"/>
    <n v="115935.09"/>
    <n v="110426.73"/>
    <n v="108609.49"/>
    <n v="107272.24"/>
    <n v="109832.72"/>
    <n v="114086.78"/>
    <n v="106669.99"/>
    <n v="105357.3"/>
    <x v="0"/>
  </r>
  <r>
    <x v="27"/>
    <x v="0"/>
    <x v="13"/>
    <x v="0"/>
    <x v="0"/>
    <x v="0"/>
    <x v="242"/>
    <n v="109159.99"/>
    <n v="98920.62"/>
    <n v="100062.52"/>
    <n v="87211.33"/>
    <n v="92243.95"/>
    <n v="87755.97"/>
    <n v="88358.25"/>
    <n v="93168.87"/>
    <n v="87965.92"/>
    <n v="117150"/>
    <n v="108450.27"/>
    <n v="121840.19"/>
    <x v="1"/>
  </r>
  <r>
    <x v="27"/>
    <x v="0"/>
    <x v="13"/>
    <x v="0"/>
    <x v="0"/>
    <x v="0"/>
    <x v="242"/>
    <n v="111772.34"/>
    <n v="99709.53"/>
    <n v="109773.22"/>
    <n v="113906.69"/>
    <n v="114333.52"/>
    <n v="102360.63"/>
    <n v="98231.72"/>
    <n v="127901.96"/>
    <n v="108854.73"/>
    <n v="106061.02"/>
    <n v="104867.02"/>
    <n v="113206.82"/>
    <x v="2"/>
  </r>
  <r>
    <x v="27"/>
    <x v="0"/>
    <x v="13"/>
    <x v="0"/>
    <x v="0"/>
    <x v="0"/>
    <x v="242"/>
    <n v="112727.29"/>
    <n v="105915.24"/>
    <n v="105501.83"/>
    <n v="106989.75"/>
    <n v="115776.28"/>
    <n v="116915.77"/>
    <n v="115790.7"/>
    <n v="116889.41"/>
    <n v="164367.5"/>
    <n v="116766.19"/>
    <n v="117174.79"/>
    <n v="74810.720000000001"/>
    <x v="3"/>
  </r>
  <r>
    <x v="27"/>
    <x v="0"/>
    <x v="13"/>
    <x v="0"/>
    <x v="0"/>
    <x v="0"/>
    <x v="242"/>
    <n v="117469.52"/>
    <n v="117474.51"/>
    <n v="124536.73"/>
    <n v="129763.82"/>
    <n v="134530.07"/>
    <n v="122350.5"/>
    <n v="0"/>
    <n v="0"/>
    <n v="0"/>
    <n v="0"/>
    <n v="0"/>
    <n v="0"/>
    <x v="4"/>
  </r>
  <r>
    <x v="27"/>
    <x v="0"/>
    <x v="13"/>
    <x v="0"/>
    <x v="0"/>
    <x v="0"/>
    <x v="243"/>
    <n v="0"/>
    <n v="0"/>
    <n v="0"/>
    <n v="0"/>
    <n v="0"/>
    <n v="0"/>
    <n v="0"/>
    <n v="0"/>
    <n v="0"/>
    <n v="0"/>
    <n v="79.88"/>
    <n v="29.9"/>
    <x v="0"/>
  </r>
  <r>
    <x v="27"/>
    <x v="0"/>
    <x v="13"/>
    <x v="0"/>
    <x v="0"/>
    <x v="0"/>
    <x v="243"/>
    <n v="73.48"/>
    <n v="57.15"/>
    <n v="13.89"/>
    <n v="0"/>
    <n v="0"/>
    <n v="0"/>
    <n v="0"/>
    <n v="0"/>
    <n v="0"/>
    <n v="0"/>
    <n v="0"/>
    <n v="0"/>
    <x v="1"/>
  </r>
  <r>
    <x v="27"/>
    <x v="0"/>
    <x v="13"/>
    <x v="0"/>
    <x v="0"/>
    <x v="0"/>
    <x v="243"/>
    <n v="0"/>
    <n v="0"/>
    <n v="0"/>
    <n v="1826.42"/>
    <n v="635.83000000000004"/>
    <n v="242.27"/>
    <n v="0"/>
    <n v="0"/>
    <n v="0"/>
    <n v="0"/>
    <n v="0"/>
    <n v="0"/>
    <x v="4"/>
  </r>
  <r>
    <x v="27"/>
    <x v="0"/>
    <x v="13"/>
    <x v="0"/>
    <x v="0"/>
    <x v="0"/>
    <x v="244"/>
    <n v="2495.11"/>
    <n v="1605.4"/>
    <n v="2169.06"/>
    <n v="2091.96"/>
    <n v="2148.5700000000002"/>
    <n v="2075.86"/>
    <n v="2171.7800000000002"/>
    <n v="2061.44"/>
    <n v="1784.87"/>
    <n v="2176.98"/>
    <n v="2171.09"/>
    <n v="1659.68"/>
    <x v="0"/>
  </r>
  <r>
    <x v="27"/>
    <x v="0"/>
    <x v="13"/>
    <x v="0"/>
    <x v="0"/>
    <x v="0"/>
    <x v="244"/>
    <n v="2440.5500000000002"/>
    <n v="1500.5"/>
    <n v="2905.7"/>
    <n v="3457.06"/>
    <n v="3408.5"/>
    <n v="3049.6"/>
    <n v="3823.47"/>
    <n v="3628.64"/>
    <n v="3318.34"/>
    <n v="2780.54"/>
    <n v="2689.92"/>
    <n v="2764.49"/>
    <x v="1"/>
  </r>
  <r>
    <x v="27"/>
    <x v="0"/>
    <x v="13"/>
    <x v="0"/>
    <x v="0"/>
    <x v="0"/>
    <x v="244"/>
    <n v="2591.77"/>
    <n v="2190.38"/>
    <n v="2109.44"/>
    <n v="2754.13"/>
    <n v="2342.48"/>
    <n v="2821.82"/>
    <n v="2901.16"/>
    <n v="1911.57"/>
    <n v="3783.91"/>
    <n v="2558.2399999999998"/>
    <n v="3544.93"/>
    <n v="2995.57"/>
    <x v="2"/>
  </r>
  <r>
    <x v="27"/>
    <x v="0"/>
    <x v="13"/>
    <x v="0"/>
    <x v="0"/>
    <x v="0"/>
    <x v="244"/>
    <n v="2776.15"/>
    <n v="2474.3200000000002"/>
    <n v="2649.01"/>
    <n v="1381.86"/>
    <n v="3867.38"/>
    <n v="2843.21"/>
    <n v="3560.69"/>
    <n v="3033.36"/>
    <n v="2969.14"/>
    <n v="3685.28"/>
    <n v="3121.45"/>
    <n v="2862.42"/>
    <x v="3"/>
  </r>
  <r>
    <x v="27"/>
    <x v="0"/>
    <x v="13"/>
    <x v="0"/>
    <x v="0"/>
    <x v="0"/>
    <x v="244"/>
    <n v="2963.49"/>
    <n v="2862.69"/>
    <n v="3481.01"/>
    <n v="2908.93"/>
    <n v="3299.11"/>
    <n v="3645.55"/>
    <n v="0"/>
    <n v="0"/>
    <n v="0"/>
    <n v="0"/>
    <n v="0"/>
    <n v="0"/>
    <x v="4"/>
  </r>
  <r>
    <x v="27"/>
    <x v="0"/>
    <x v="13"/>
    <x v="0"/>
    <x v="0"/>
    <x v="0"/>
    <x v="245"/>
    <n v="0.37"/>
    <n v="0"/>
    <n v="0"/>
    <n v="18.079999999999998"/>
    <n v="8.65"/>
    <n v="0"/>
    <n v="1.83"/>
    <n v="0.03"/>
    <n v="0"/>
    <n v="0"/>
    <n v="0"/>
    <n v="0"/>
    <x v="0"/>
  </r>
  <r>
    <x v="27"/>
    <x v="0"/>
    <x v="13"/>
    <x v="0"/>
    <x v="0"/>
    <x v="0"/>
    <x v="245"/>
    <n v="0"/>
    <n v="0"/>
    <n v="7.42"/>
    <n v="0"/>
    <n v="0"/>
    <n v="0"/>
    <n v="0"/>
    <n v="0"/>
    <n v="0.45"/>
    <n v="0"/>
    <n v="0"/>
    <n v="0"/>
    <x v="1"/>
  </r>
  <r>
    <x v="27"/>
    <x v="0"/>
    <x v="13"/>
    <x v="0"/>
    <x v="0"/>
    <x v="0"/>
    <x v="245"/>
    <n v="0"/>
    <n v="0"/>
    <n v="0"/>
    <n v="0.86"/>
    <n v="0.02"/>
    <n v="0"/>
    <n v="0"/>
    <n v="0"/>
    <n v="0"/>
    <n v="0"/>
    <n v="0"/>
    <n v="0"/>
    <x v="2"/>
  </r>
  <r>
    <x v="27"/>
    <x v="0"/>
    <x v="13"/>
    <x v="0"/>
    <x v="0"/>
    <x v="0"/>
    <x v="245"/>
    <n v="0"/>
    <n v="1.21"/>
    <n v="0"/>
    <n v="1.35"/>
    <n v="0.82"/>
    <n v="0"/>
    <n v="0"/>
    <n v="0"/>
    <n v="0"/>
    <n v="0"/>
    <n v="0"/>
    <n v="0"/>
    <x v="3"/>
  </r>
  <r>
    <x v="27"/>
    <x v="0"/>
    <x v="13"/>
    <x v="0"/>
    <x v="0"/>
    <x v="0"/>
    <x v="246"/>
    <n v="13794.58"/>
    <n v="9840.2000000000007"/>
    <n v="13357.37"/>
    <n v="13130.53"/>
    <n v="12134.4"/>
    <n v="10572.35"/>
    <n v="11764.16"/>
    <n v="11212.81"/>
    <n v="10022.870000000001"/>
    <n v="14946.21"/>
    <n v="13493.51"/>
    <n v="10297.209999999999"/>
    <x v="0"/>
  </r>
  <r>
    <x v="27"/>
    <x v="0"/>
    <x v="13"/>
    <x v="0"/>
    <x v="0"/>
    <x v="0"/>
    <x v="246"/>
    <n v="16615.669999999998"/>
    <n v="7984.66"/>
    <n v="16574.7"/>
    <n v="12418.67"/>
    <n v="12441.07"/>
    <n v="12620.92"/>
    <n v="13060.2"/>
    <n v="13095.51"/>
    <n v="13154.97"/>
    <n v="12936.55"/>
    <n v="16974.05"/>
    <n v="17301.02"/>
    <x v="1"/>
  </r>
  <r>
    <x v="27"/>
    <x v="0"/>
    <x v="13"/>
    <x v="0"/>
    <x v="0"/>
    <x v="0"/>
    <x v="246"/>
    <n v="14524.94"/>
    <n v="13227.03"/>
    <n v="14486.21"/>
    <n v="17842.509999999998"/>
    <n v="15023.89"/>
    <n v="15243.86"/>
    <n v="17788.75"/>
    <n v="13968.56"/>
    <n v="25936.85"/>
    <n v="18683.54"/>
    <n v="23230.85"/>
    <n v="23003.23"/>
    <x v="2"/>
  </r>
  <r>
    <x v="27"/>
    <x v="0"/>
    <x v="13"/>
    <x v="0"/>
    <x v="0"/>
    <x v="0"/>
    <x v="246"/>
    <n v="23487.17"/>
    <n v="19128.45"/>
    <n v="20932.12"/>
    <n v="11520.05"/>
    <n v="30810.68"/>
    <n v="21100.34"/>
    <n v="24655.05"/>
    <n v="21565.46"/>
    <n v="19159.259999999998"/>
    <n v="22658.23"/>
    <n v="20625.93"/>
    <n v="21251.18"/>
    <x v="3"/>
  </r>
  <r>
    <x v="27"/>
    <x v="0"/>
    <x v="13"/>
    <x v="0"/>
    <x v="0"/>
    <x v="0"/>
    <x v="246"/>
    <n v="21407.78"/>
    <n v="22983.91"/>
    <n v="24412.79"/>
    <n v="20553.400000000001"/>
    <n v="23999.78"/>
    <n v="21160.1"/>
    <n v="0"/>
    <n v="0"/>
    <n v="0"/>
    <n v="0"/>
    <n v="0"/>
    <n v="0"/>
    <x v="4"/>
  </r>
  <r>
    <x v="27"/>
    <x v="0"/>
    <x v="13"/>
    <x v="0"/>
    <x v="0"/>
    <x v="0"/>
    <x v="247"/>
    <n v="3.5"/>
    <n v="3.5"/>
    <n v="6.34"/>
    <n v="6"/>
    <n v="3.69"/>
    <n v="0"/>
    <n v="3.69"/>
    <n v="3.69"/>
    <n v="0"/>
    <n v="0"/>
    <n v="0"/>
    <n v="0"/>
    <x v="0"/>
  </r>
  <r>
    <x v="27"/>
    <x v="0"/>
    <x v="13"/>
    <x v="0"/>
    <x v="0"/>
    <x v="0"/>
    <x v="247"/>
    <n v="0"/>
    <n v="13.47"/>
    <n v="6.65"/>
    <n v="0"/>
    <n v="0"/>
    <n v="0"/>
    <n v="0"/>
    <n v="0"/>
    <n v="13.47"/>
    <n v="6.65"/>
    <n v="0"/>
    <n v="0"/>
    <x v="1"/>
  </r>
  <r>
    <x v="27"/>
    <x v="0"/>
    <x v="13"/>
    <x v="0"/>
    <x v="0"/>
    <x v="0"/>
    <x v="247"/>
    <n v="6.94"/>
    <n v="15.01"/>
    <n v="0"/>
    <n v="14.61"/>
    <n v="7.68"/>
    <n v="0"/>
    <n v="0"/>
    <n v="0"/>
    <n v="0"/>
    <n v="0"/>
    <n v="0"/>
    <n v="0"/>
    <x v="3"/>
  </r>
  <r>
    <x v="27"/>
    <x v="0"/>
    <x v="13"/>
    <x v="0"/>
    <x v="0"/>
    <x v="0"/>
    <x v="248"/>
    <n v="0"/>
    <n v="0"/>
    <n v="0"/>
    <n v="-0.05"/>
    <n v="0"/>
    <n v="0.05"/>
    <n v="0"/>
    <n v="-0.05"/>
    <n v="0"/>
    <n v="0"/>
    <n v="0"/>
    <n v="0"/>
    <x v="0"/>
  </r>
  <r>
    <x v="27"/>
    <x v="0"/>
    <x v="13"/>
    <x v="0"/>
    <x v="0"/>
    <x v="0"/>
    <x v="249"/>
    <n v="1776.71"/>
    <n v="2117.13"/>
    <n v="1890.23"/>
    <n v="1841.8"/>
    <n v="2310.65"/>
    <n v="1648.89"/>
    <n v="1414.91"/>
    <n v="1555"/>
    <n v="1648.38"/>
    <n v="1777.29"/>
    <n v="1716.52"/>
    <n v="1702.09"/>
    <x v="0"/>
  </r>
  <r>
    <x v="27"/>
    <x v="0"/>
    <x v="13"/>
    <x v="0"/>
    <x v="0"/>
    <x v="0"/>
    <x v="249"/>
    <n v="1914.97"/>
    <n v="2128.96"/>
    <n v="1859.16"/>
    <n v="1630.11"/>
    <n v="1596.39"/>
    <n v="1271.3"/>
    <n v="1495.3"/>
    <n v="1260.04"/>
    <n v="1447.63"/>
    <n v="1901.92"/>
    <n v="1692.1"/>
    <n v="1549.97"/>
    <x v="1"/>
  </r>
  <r>
    <x v="27"/>
    <x v="0"/>
    <x v="13"/>
    <x v="0"/>
    <x v="0"/>
    <x v="0"/>
    <x v="249"/>
    <n v="1945.93"/>
    <n v="2443.88"/>
    <n v="2220.94"/>
    <n v="1909.77"/>
    <n v="2246.58"/>
    <n v="1644.3"/>
    <n v="1774.97"/>
    <n v="1841.35"/>
    <n v="2221.15"/>
    <n v="2176.61"/>
    <n v="2385.75"/>
    <n v="2280.1"/>
    <x v="2"/>
  </r>
  <r>
    <x v="27"/>
    <x v="0"/>
    <x v="13"/>
    <x v="0"/>
    <x v="0"/>
    <x v="0"/>
    <x v="249"/>
    <n v="3052.17"/>
    <n v="3513.17"/>
    <n v="3123.67"/>
    <n v="3904.15"/>
    <n v="2625.29"/>
    <n v="2334.7600000000002"/>
    <n v="2285.6799999999998"/>
    <n v="1848.29"/>
    <n v="1884.76"/>
    <n v="892.55"/>
    <n v="1925.75"/>
    <n v="2273.77"/>
    <x v="3"/>
  </r>
  <r>
    <x v="27"/>
    <x v="0"/>
    <x v="13"/>
    <x v="0"/>
    <x v="0"/>
    <x v="0"/>
    <x v="249"/>
    <n v="2379.56"/>
    <n v="2485.59"/>
    <n v="2631.98"/>
    <n v="2705.29"/>
    <n v="2197.9499999999998"/>
    <n v="2104.92"/>
    <n v="0"/>
    <n v="0"/>
    <n v="0"/>
    <n v="0"/>
    <n v="0"/>
    <n v="0"/>
    <x v="4"/>
  </r>
  <r>
    <x v="27"/>
    <x v="0"/>
    <x v="13"/>
    <x v="0"/>
    <x v="0"/>
    <x v="0"/>
    <x v="250"/>
    <n v="653.86"/>
    <n v="944.8"/>
    <n v="980.07"/>
    <n v="947.41"/>
    <n v="892.68"/>
    <n v="898.01"/>
    <n v="861.99"/>
    <n v="785.05"/>
    <n v="952.18"/>
    <n v="825.05"/>
    <n v="1017.24"/>
    <n v="879.12"/>
    <x v="0"/>
  </r>
  <r>
    <x v="27"/>
    <x v="0"/>
    <x v="13"/>
    <x v="0"/>
    <x v="0"/>
    <x v="0"/>
    <x v="250"/>
    <n v="1253.8499999999999"/>
    <n v="937.71"/>
    <n v="928.5"/>
    <n v="647.87"/>
    <n v="722.03"/>
    <n v="755.58"/>
    <n v="800.78"/>
    <n v="714.03"/>
    <n v="903.62"/>
    <n v="710.42"/>
    <n v="851.98"/>
    <n v="755.87"/>
    <x v="1"/>
  </r>
  <r>
    <x v="27"/>
    <x v="0"/>
    <x v="13"/>
    <x v="0"/>
    <x v="0"/>
    <x v="0"/>
    <x v="250"/>
    <n v="693.34"/>
    <n v="1326.74"/>
    <n v="1218.56"/>
    <n v="1005.25"/>
    <n v="1164.8699999999999"/>
    <n v="755.5"/>
    <n v="917.26"/>
    <n v="696.46"/>
    <n v="686.34"/>
    <n v="1069.8900000000001"/>
    <n v="931.26"/>
    <n v="1176.71"/>
    <x v="2"/>
  </r>
  <r>
    <x v="27"/>
    <x v="0"/>
    <x v="13"/>
    <x v="0"/>
    <x v="0"/>
    <x v="0"/>
    <x v="250"/>
    <n v="878.97"/>
    <n v="1049.3499999999999"/>
    <n v="1141.45"/>
    <n v="1320.01"/>
    <n v="1586.09"/>
    <n v="1713.11"/>
    <n v="1243.94"/>
    <n v="1296.6500000000001"/>
    <n v="1311.33"/>
    <n v="1251.93"/>
    <n v="1137.07"/>
    <n v="1435.96"/>
    <x v="3"/>
  </r>
  <r>
    <x v="27"/>
    <x v="0"/>
    <x v="13"/>
    <x v="0"/>
    <x v="0"/>
    <x v="0"/>
    <x v="250"/>
    <n v="1158.8499999999999"/>
    <n v="1677.49"/>
    <n v="1458.58"/>
    <n v="1848.22"/>
    <n v="1242.8800000000001"/>
    <n v="1573.99"/>
    <n v="0"/>
    <n v="0"/>
    <n v="0"/>
    <n v="0"/>
    <n v="0"/>
    <n v="0"/>
    <x v="4"/>
  </r>
  <r>
    <x v="27"/>
    <x v="0"/>
    <x v="13"/>
    <x v="0"/>
    <x v="0"/>
    <x v="0"/>
    <x v="251"/>
    <n v="161.29"/>
    <n v="161.03"/>
    <n v="190.61"/>
    <n v="160.77000000000001"/>
    <n v="161.22"/>
    <n v="152.58000000000001"/>
    <n v="152.62"/>
    <n v="153.55000000000001"/>
    <n v="153.35"/>
    <n v="153.33000000000001"/>
    <n v="154.63999999999999"/>
    <n v="153.69999999999999"/>
    <x v="0"/>
  </r>
  <r>
    <x v="27"/>
    <x v="0"/>
    <x v="13"/>
    <x v="0"/>
    <x v="0"/>
    <x v="0"/>
    <x v="251"/>
    <n v="153.69999999999999"/>
    <n v="154.08000000000001"/>
    <n v="146.24"/>
    <n v="141"/>
    <n v="141.94"/>
    <n v="152.54"/>
    <n v="151.61000000000001"/>
    <n v="153.47999999999999"/>
    <n v="205.73"/>
    <n v="156"/>
    <n v="136.9"/>
    <n v="150.09"/>
    <x v="1"/>
  </r>
  <r>
    <x v="27"/>
    <x v="0"/>
    <x v="13"/>
    <x v="0"/>
    <x v="0"/>
    <x v="0"/>
    <x v="251"/>
    <n v="133.1"/>
    <n v="151.43"/>
    <n v="132.37"/>
    <n v="204.91"/>
    <n v="186.24"/>
    <n v="180.82"/>
    <n v="180.31"/>
    <n v="173.73"/>
    <n v="161.03"/>
    <n v="177.86"/>
    <n v="184.74"/>
    <n v="182.65"/>
    <x v="2"/>
  </r>
  <r>
    <x v="27"/>
    <x v="0"/>
    <x v="13"/>
    <x v="0"/>
    <x v="0"/>
    <x v="0"/>
    <x v="251"/>
    <n v="183.27"/>
    <n v="182.01"/>
    <n v="182.01"/>
    <n v="177.62"/>
    <n v="187.85"/>
    <n v="188.07"/>
    <n v="181.39"/>
    <n v="181.35"/>
    <n v="185.76"/>
    <n v="174.08"/>
    <n v="193.56"/>
    <n v="246.94"/>
    <x v="3"/>
  </r>
  <r>
    <x v="27"/>
    <x v="0"/>
    <x v="13"/>
    <x v="0"/>
    <x v="0"/>
    <x v="0"/>
    <x v="251"/>
    <n v="235.11"/>
    <n v="237.58"/>
    <n v="236.28"/>
    <n v="231.94"/>
    <n v="231.94"/>
    <n v="231.94"/>
    <n v="0"/>
    <n v="0"/>
    <n v="0"/>
    <n v="0"/>
    <n v="0"/>
    <n v="0"/>
    <x v="4"/>
  </r>
  <r>
    <x v="27"/>
    <x v="0"/>
    <x v="13"/>
    <x v="0"/>
    <x v="0"/>
    <x v="0"/>
    <x v="252"/>
    <n v="4.47"/>
    <n v="173.29"/>
    <n v="225.97"/>
    <n v="90.08"/>
    <n v="197.13"/>
    <n v="108.72"/>
    <n v="119.54"/>
    <n v="171.39"/>
    <n v="217.85"/>
    <n v="73.099999999999994"/>
    <n v="111.19"/>
    <n v="149.69999999999999"/>
    <x v="0"/>
  </r>
  <r>
    <x v="27"/>
    <x v="0"/>
    <x v="13"/>
    <x v="0"/>
    <x v="0"/>
    <x v="0"/>
    <x v="252"/>
    <n v="24.75"/>
    <n v="160.55000000000001"/>
    <n v="156.96"/>
    <n v="0"/>
    <n v="70.22"/>
    <n v="10.029999999999999"/>
    <n v="0"/>
    <n v="0"/>
    <n v="128.16"/>
    <n v="277.88"/>
    <n v="211.08"/>
    <n v="223.23"/>
    <x v="1"/>
  </r>
  <r>
    <x v="27"/>
    <x v="0"/>
    <x v="13"/>
    <x v="0"/>
    <x v="0"/>
    <x v="0"/>
    <x v="252"/>
    <n v="256.41000000000003"/>
    <n v="0"/>
    <n v="0"/>
    <n v="328.83"/>
    <n v="143.15"/>
    <n v="-4.82"/>
    <n v="202.98"/>
    <n v="86.38"/>
    <n v="119.06"/>
    <n v="0"/>
    <n v="102.83"/>
    <n v="140.71"/>
    <x v="2"/>
  </r>
  <r>
    <x v="27"/>
    <x v="0"/>
    <x v="13"/>
    <x v="0"/>
    <x v="0"/>
    <x v="0"/>
    <x v="252"/>
    <n v="113.65"/>
    <n v="64.94"/>
    <n v="207.9"/>
    <n v="127.05"/>
    <n v="63.53"/>
    <n v="0"/>
    <n v="161.69999999999999"/>
    <n v="0"/>
    <n v="0"/>
    <n v="0"/>
    <n v="46.2"/>
    <n v="358.05"/>
    <x v="3"/>
  </r>
  <r>
    <x v="27"/>
    <x v="0"/>
    <x v="13"/>
    <x v="0"/>
    <x v="0"/>
    <x v="0"/>
    <x v="252"/>
    <n v="69.3"/>
    <n v="0"/>
    <n v="306.08"/>
    <n v="294.52999999999997"/>
    <n v="0"/>
    <n v="98.18"/>
    <n v="0"/>
    <n v="0"/>
    <n v="0"/>
    <n v="0"/>
    <n v="0"/>
    <n v="0"/>
    <x v="4"/>
  </r>
  <r>
    <x v="27"/>
    <x v="0"/>
    <x v="13"/>
    <x v="0"/>
    <x v="0"/>
    <x v="0"/>
    <x v="253"/>
    <n v="0"/>
    <n v="0"/>
    <n v="0"/>
    <n v="513.45000000000005"/>
    <n v="258.58999999999997"/>
    <n v="126.82"/>
    <n v="327.51"/>
    <n v="100.72"/>
    <n v="83.01"/>
    <n v="75.52"/>
    <n v="101.44"/>
    <n v="218.13"/>
    <x v="2"/>
  </r>
  <r>
    <x v="27"/>
    <x v="0"/>
    <x v="13"/>
    <x v="0"/>
    <x v="0"/>
    <x v="0"/>
    <x v="253"/>
    <n v="121.79"/>
    <n v="161.12"/>
    <n v="211.7"/>
    <n v="123.7"/>
    <n v="145.22"/>
    <n v="0"/>
    <n v="240.26"/>
    <n v="-5.08"/>
    <n v="0"/>
    <n v="175.05"/>
    <n v="332.19"/>
    <n v="295.25"/>
    <x v="3"/>
  </r>
  <r>
    <x v="27"/>
    <x v="0"/>
    <x v="13"/>
    <x v="0"/>
    <x v="0"/>
    <x v="0"/>
    <x v="253"/>
    <n v="205.49"/>
    <n v="0"/>
    <n v="716.63"/>
    <n v="604.23"/>
    <n v="6.48"/>
    <n v="216.13"/>
    <n v="0"/>
    <n v="0"/>
    <n v="0"/>
    <n v="0"/>
    <n v="0"/>
    <n v="0"/>
    <x v="4"/>
  </r>
  <r>
    <x v="27"/>
    <x v="0"/>
    <x v="13"/>
    <x v="0"/>
    <x v="0"/>
    <x v="0"/>
    <x v="254"/>
    <n v="33"/>
    <n v="33"/>
    <n v="34.299999999999997"/>
    <n v="34.299999999999997"/>
    <n v="34.299999999999997"/>
    <n v="34.299999999999997"/>
    <n v="34.299999999999997"/>
    <n v="34.299999999999997"/>
    <n v="34.299999999999997"/>
    <n v="34.299999999999997"/>
    <n v="34.299999999999997"/>
    <n v="34.299999999999997"/>
    <x v="0"/>
  </r>
  <r>
    <x v="27"/>
    <x v="0"/>
    <x v="13"/>
    <x v="0"/>
    <x v="0"/>
    <x v="0"/>
    <x v="254"/>
    <n v="34.299999999999997"/>
    <n v="34.299999999999997"/>
    <n v="35.65"/>
    <n v="17.82"/>
    <n v="17.82"/>
    <n v="44.03"/>
    <n v="75.89"/>
    <n v="66.38"/>
    <n v="77.61"/>
    <n v="75.87"/>
    <n v="86.95"/>
    <n v="83.06"/>
    <x v="1"/>
  </r>
  <r>
    <x v="27"/>
    <x v="0"/>
    <x v="13"/>
    <x v="0"/>
    <x v="0"/>
    <x v="0"/>
    <x v="254"/>
    <n v="88.06"/>
    <n v="88.06"/>
    <n v="80.150000000000006"/>
    <n v="78.92"/>
    <n v="78.92"/>
    <n v="87.37"/>
    <n v="87.37"/>
    <n v="97.46"/>
    <n v="97.14"/>
    <n v="100.23"/>
    <n v="110.51"/>
    <n v="115.63"/>
    <x v="2"/>
  </r>
  <r>
    <x v="27"/>
    <x v="0"/>
    <x v="13"/>
    <x v="0"/>
    <x v="0"/>
    <x v="0"/>
    <x v="254"/>
    <n v="109.53"/>
    <n v="123.52"/>
    <n v="149.93"/>
    <n v="145.97999999999999"/>
    <n v="153.24"/>
    <n v="151.79"/>
    <n v="619.76"/>
    <n v="275.45"/>
    <n v="260.43"/>
    <n v="280"/>
    <n v="293.83999999999997"/>
    <n v="420.32"/>
    <x v="3"/>
  </r>
  <r>
    <x v="27"/>
    <x v="0"/>
    <x v="13"/>
    <x v="0"/>
    <x v="0"/>
    <x v="0"/>
    <x v="254"/>
    <n v="145.22"/>
    <n v="299.70999999999998"/>
    <n v="316.01"/>
    <n v="300.41000000000003"/>
    <n v="468.29"/>
    <n v="159.28"/>
    <n v="0"/>
    <n v="0"/>
    <n v="0"/>
    <n v="0"/>
    <n v="0"/>
    <n v="0"/>
    <x v="4"/>
  </r>
  <r>
    <x v="27"/>
    <x v="0"/>
    <x v="13"/>
    <x v="0"/>
    <x v="0"/>
    <x v="0"/>
    <x v="255"/>
    <n v="100.27"/>
    <n v="100.72"/>
    <n v="100.72"/>
    <n v="100.72"/>
    <n v="105.64"/>
    <n v="104.91"/>
    <n v="104.91"/>
    <n v="104.91"/>
    <n v="104.91"/>
    <n v="104.91"/>
    <n v="104.91"/>
    <n v="104.91"/>
    <x v="0"/>
  </r>
  <r>
    <x v="27"/>
    <x v="0"/>
    <x v="13"/>
    <x v="0"/>
    <x v="0"/>
    <x v="0"/>
    <x v="255"/>
    <n v="104.91"/>
    <n v="105.47"/>
    <n v="105.47"/>
    <n v="52.74"/>
    <n v="53.04"/>
    <n v="53.68"/>
    <n v="60.25"/>
    <n v="53.68"/>
    <n v="75.150000000000006"/>
    <n v="85.06"/>
    <n v="85.89"/>
    <n v="85.89"/>
    <x v="1"/>
  </r>
  <r>
    <x v="27"/>
    <x v="0"/>
    <x v="13"/>
    <x v="0"/>
    <x v="0"/>
    <x v="0"/>
    <x v="255"/>
    <n v="107.36"/>
    <n v="108.11"/>
    <n v="75.680000000000007"/>
    <n v="75.680000000000007"/>
    <n v="79.989999999999995"/>
    <n v="93.16"/>
    <n v="96.03"/>
    <n v="102.08"/>
    <n v="102.08"/>
    <n v="102.08"/>
    <n v="102.08"/>
    <n v="102.08"/>
    <x v="2"/>
  </r>
  <r>
    <x v="27"/>
    <x v="0"/>
    <x v="13"/>
    <x v="0"/>
    <x v="0"/>
    <x v="0"/>
    <x v="255"/>
    <n v="102.08"/>
    <n v="102.08"/>
    <n v="102.08"/>
    <n v="102.08"/>
    <n v="102.08"/>
    <n v="114.22"/>
    <n v="114.22"/>
    <n v="114.22"/>
    <n v="114.22"/>
    <n v="114.22"/>
    <n v="114.22"/>
    <n v="120.99"/>
    <x v="3"/>
  </r>
  <r>
    <x v="27"/>
    <x v="0"/>
    <x v="13"/>
    <x v="0"/>
    <x v="0"/>
    <x v="0"/>
    <x v="255"/>
    <n v="120.99"/>
    <n v="120.99"/>
    <n v="120.99"/>
    <n v="120.99"/>
    <n v="120.99"/>
    <n v="120.99"/>
    <n v="0"/>
    <n v="0"/>
    <n v="0"/>
    <n v="0"/>
    <n v="0"/>
    <n v="0"/>
    <x v="4"/>
  </r>
  <r>
    <x v="27"/>
    <x v="0"/>
    <x v="13"/>
    <x v="0"/>
    <x v="0"/>
    <x v="0"/>
    <x v="256"/>
    <n v="53.39"/>
    <n v="0"/>
    <n v="0"/>
    <n v="0"/>
    <n v="0"/>
    <n v="0"/>
    <n v="0"/>
    <n v="0"/>
    <n v="0"/>
    <n v="0"/>
    <n v="0"/>
    <n v="0"/>
    <x v="0"/>
  </r>
  <r>
    <x v="27"/>
    <x v="0"/>
    <x v="13"/>
    <x v="0"/>
    <x v="0"/>
    <x v="0"/>
    <x v="256"/>
    <n v="0"/>
    <n v="0"/>
    <n v="0"/>
    <n v="0"/>
    <n v="0"/>
    <n v="0"/>
    <n v="0"/>
    <n v="31.75"/>
    <n v="20.71"/>
    <n v="20.71"/>
    <n v="20.71"/>
    <n v="20.71"/>
    <x v="1"/>
  </r>
  <r>
    <x v="27"/>
    <x v="0"/>
    <x v="13"/>
    <x v="0"/>
    <x v="0"/>
    <x v="0"/>
    <x v="256"/>
    <n v="20.71"/>
    <n v="20.71"/>
    <n v="20.71"/>
    <n v="20.71"/>
    <n v="20.71"/>
    <n v="20.71"/>
    <n v="21.73"/>
    <n v="22.62"/>
    <n v="22.62"/>
    <n v="22.62"/>
    <n v="22.62"/>
    <n v="22.62"/>
    <x v="2"/>
  </r>
  <r>
    <x v="27"/>
    <x v="0"/>
    <x v="13"/>
    <x v="0"/>
    <x v="0"/>
    <x v="0"/>
    <x v="256"/>
    <n v="22.62"/>
    <n v="22.62"/>
    <n v="22.62"/>
    <n v="22.62"/>
    <n v="22.62"/>
    <n v="22.62"/>
    <n v="24.05"/>
    <n v="25.31"/>
    <n v="25.31"/>
    <n v="25.31"/>
    <n v="25.31"/>
    <n v="25.31"/>
    <x v="3"/>
  </r>
  <r>
    <x v="27"/>
    <x v="0"/>
    <x v="13"/>
    <x v="0"/>
    <x v="0"/>
    <x v="0"/>
    <x v="256"/>
    <n v="25.31"/>
    <n v="25.31"/>
    <n v="25.31"/>
    <n v="25.31"/>
    <n v="25.31"/>
    <n v="25.31"/>
    <n v="0"/>
    <n v="0"/>
    <n v="0"/>
    <n v="0"/>
    <n v="0"/>
    <n v="0"/>
    <x v="4"/>
  </r>
  <r>
    <x v="27"/>
    <x v="0"/>
    <x v="13"/>
    <x v="0"/>
    <x v="0"/>
    <x v="0"/>
    <x v="257"/>
    <n v="16.5"/>
    <n v="0"/>
    <n v="0"/>
    <n v="0"/>
    <n v="0"/>
    <n v="0"/>
    <n v="0"/>
    <n v="0"/>
    <n v="0"/>
    <n v="0"/>
    <n v="0"/>
    <n v="0"/>
    <x v="0"/>
  </r>
  <r>
    <x v="27"/>
    <x v="0"/>
    <x v="13"/>
    <x v="0"/>
    <x v="0"/>
    <x v="0"/>
    <x v="258"/>
    <n v="10.67"/>
    <n v="10.67"/>
    <n v="11.09"/>
    <n v="11.14"/>
    <n v="11.14"/>
    <n v="11.14"/>
    <n v="11.14"/>
    <n v="11.14"/>
    <n v="11.14"/>
    <n v="11.14"/>
    <n v="11.14"/>
    <n v="11.14"/>
    <x v="0"/>
  </r>
  <r>
    <x v="27"/>
    <x v="0"/>
    <x v="13"/>
    <x v="0"/>
    <x v="0"/>
    <x v="0"/>
    <x v="258"/>
    <n v="11.14"/>
    <n v="11.14"/>
    <n v="11.14"/>
    <n v="11.51"/>
    <n v="11.51"/>
    <n v="11.51"/>
    <n v="11.51"/>
    <n v="11.51"/>
    <n v="11.51"/>
    <n v="11.51"/>
    <n v="11.51"/>
    <n v="11.51"/>
    <x v="1"/>
  </r>
  <r>
    <x v="27"/>
    <x v="0"/>
    <x v="13"/>
    <x v="0"/>
    <x v="0"/>
    <x v="0"/>
    <x v="258"/>
    <n v="11.51"/>
    <n v="11.51"/>
    <n v="11.51"/>
    <n v="12.3"/>
    <n v="12.3"/>
    <n v="12.3"/>
    <n v="12.3"/>
    <n v="12.3"/>
    <n v="12.3"/>
    <n v="0"/>
    <n v="0"/>
    <n v="0"/>
    <x v="2"/>
  </r>
  <r>
    <x v="27"/>
    <x v="0"/>
    <x v="13"/>
    <x v="0"/>
    <x v="0"/>
    <x v="0"/>
    <x v="259"/>
    <n v="19.18"/>
    <n v="19.18"/>
    <n v="19.18"/>
    <n v="19.18"/>
    <n v="19.18"/>
    <n v="19.18"/>
    <n v="19.82"/>
    <n v="19.82"/>
    <n v="19.82"/>
    <n v="19.82"/>
    <n v="19.82"/>
    <n v="19.82"/>
    <x v="0"/>
  </r>
  <r>
    <x v="27"/>
    <x v="0"/>
    <x v="13"/>
    <x v="0"/>
    <x v="0"/>
    <x v="0"/>
    <x v="259"/>
    <n v="19.82"/>
    <n v="19.82"/>
    <n v="19.82"/>
    <n v="19.82"/>
    <n v="9.91"/>
    <n v="9.91"/>
    <n v="10.14"/>
    <n v="10.14"/>
    <n v="14.2"/>
    <n v="14.2"/>
    <n v="16.23"/>
    <n v="16.23"/>
    <x v="1"/>
  </r>
  <r>
    <x v="27"/>
    <x v="0"/>
    <x v="13"/>
    <x v="0"/>
    <x v="0"/>
    <x v="0"/>
    <x v="259"/>
    <n v="20.28"/>
    <n v="20.28"/>
    <n v="14.2"/>
    <n v="20.28"/>
    <n v="14.2"/>
    <n v="16.23"/>
    <n v="17.72"/>
    <n v="22.54"/>
    <n v="22.54"/>
    <n v="22.54"/>
    <n v="22.54"/>
    <n v="22.54"/>
    <x v="2"/>
  </r>
  <r>
    <x v="27"/>
    <x v="0"/>
    <x v="13"/>
    <x v="0"/>
    <x v="0"/>
    <x v="0"/>
    <x v="259"/>
    <n v="22.54"/>
    <n v="22.54"/>
    <n v="22.54"/>
    <n v="22.54"/>
    <n v="22.54"/>
    <n v="22.54"/>
    <n v="22.54"/>
    <n v="24.65"/>
    <n v="24.65"/>
    <n v="24.65"/>
    <n v="24.65"/>
    <n v="24.65"/>
    <x v="3"/>
  </r>
  <r>
    <x v="27"/>
    <x v="0"/>
    <x v="13"/>
    <x v="0"/>
    <x v="0"/>
    <x v="0"/>
    <x v="259"/>
    <n v="24.65"/>
    <n v="24.65"/>
    <n v="24.65"/>
    <n v="24.65"/>
    <n v="24.65"/>
    <n v="24.65"/>
    <n v="0"/>
    <n v="0"/>
    <n v="0"/>
    <n v="0"/>
    <n v="0"/>
    <n v="0"/>
    <x v="4"/>
  </r>
  <r>
    <x v="27"/>
    <x v="0"/>
    <x v="13"/>
    <x v="0"/>
    <x v="0"/>
    <x v="0"/>
    <x v="260"/>
    <n v="1836.84"/>
    <n v="1357.91"/>
    <n v="1408.29"/>
    <n v="1143.3599999999999"/>
    <n v="2631.99"/>
    <n v="1161.43"/>
    <n v="1167.06"/>
    <n v="1167.06"/>
    <n v="1180.45"/>
    <n v="1180.45"/>
    <n v="1190.3"/>
    <n v="1181.5899999999999"/>
    <x v="0"/>
  </r>
  <r>
    <x v="27"/>
    <x v="0"/>
    <x v="13"/>
    <x v="0"/>
    <x v="0"/>
    <x v="0"/>
    <x v="260"/>
    <n v="1018.4"/>
    <n v="571.36"/>
    <n v="740.09"/>
    <n v="609.03"/>
    <n v="989.66"/>
    <n v="679.96"/>
    <n v="753.35"/>
    <n v="866.59"/>
    <n v="855.21"/>
    <n v="946.21"/>
    <n v="1033.04"/>
    <n v="1033.04"/>
    <x v="1"/>
  </r>
  <r>
    <x v="27"/>
    <x v="0"/>
    <x v="13"/>
    <x v="0"/>
    <x v="0"/>
    <x v="0"/>
    <x v="260"/>
    <n v="1202.3399999999999"/>
    <n v="1202.3399999999999"/>
    <n v="948.39"/>
    <n v="948.39"/>
    <n v="981.57"/>
    <n v="908.35"/>
    <n v="920.42"/>
    <n v="1097.17"/>
    <n v="882.87"/>
    <n v="1418.48"/>
    <n v="1641.73"/>
    <n v="884.99"/>
    <x v="2"/>
  </r>
  <r>
    <x v="27"/>
    <x v="0"/>
    <x v="13"/>
    <x v="0"/>
    <x v="0"/>
    <x v="0"/>
    <x v="260"/>
    <n v="884.99"/>
    <n v="884.99"/>
    <n v="884.99"/>
    <n v="884.99"/>
    <n v="968.73"/>
    <n v="917.19"/>
    <n v="925.79"/>
    <n v="925.79"/>
    <n v="930.25"/>
    <n v="955.27"/>
    <n v="986.82"/>
    <n v="1002.73"/>
    <x v="3"/>
  </r>
  <r>
    <x v="27"/>
    <x v="0"/>
    <x v="13"/>
    <x v="0"/>
    <x v="0"/>
    <x v="0"/>
    <x v="260"/>
    <n v="1002.73"/>
    <n v="1002.73"/>
    <n v="1002.73"/>
    <n v="1002.73"/>
    <n v="1031.7"/>
    <n v="1119.94"/>
    <n v="0"/>
    <n v="0"/>
    <n v="0"/>
    <n v="0"/>
    <n v="0"/>
    <n v="0"/>
    <x v="4"/>
  </r>
  <r>
    <x v="27"/>
    <x v="0"/>
    <x v="13"/>
    <x v="0"/>
    <x v="0"/>
    <x v="0"/>
    <x v="261"/>
    <n v="37.130000000000003"/>
    <n v="37.130000000000003"/>
    <n v="37.130000000000003"/>
    <n v="37.130000000000003"/>
    <n v="37.130000000000003"/>
    <n v="37.130000000000003"/>
    <n v="37.130000000000003"/>
    <n v="37.130000000000003"/>
    <n v="37.130000000000003"/>
    <n v="37.130000000000003"/>
    <n v="37.130000000000003"/>
    <n v="37.130000000000003"/>
    <x v="0"/>
  </r>
  <r>
    <x v="27"/>
    <x v="0"/>
    <x v="13"/>
    <x v="0"/>
    <x v="0"/>
    <x v="0"/>
    <x v="261"/>
    <n v="37.130000000000003"/>
    <n v="37.130000000000003"/>
    <n v="37.130000000000003"/>
    <n v="37.130000000000003"/>
    <n v="37.130000000000003"/>
    <n v="37.130000000000003"/>
    <n v="37.130000000000003"/>
    <n v="37.130000000000003"/>
    <n v="37.130000000000003"/>
    <n v="37.130000000000003"/>
    <n v="37.130000000000003"/>
    <n v="37.130000000000003"/>
    <x v="1"/>
  </r>
  <r>
    <x v="27"/>
    <x v="0"/>
    <x v="13"/>
    <x v="0"/>
    <x v="0"/>
    <x v="0"/>
    <x v="261"/>
    <n v="37.130000000000003"/>
    <n v="37.130000000000003"/>
    <n v="37.130000000000003"/>
    <n v="37.130000000000003"/>
    <n v="37.130000000000003"/>
    <n v="37.130000000000003"/>
    <n v="37.130000000000003"/>
    <n v="37.130000000000003"/>
    <n v="37.130000000000003"/>
    <n v="37.130000000000003"/>
    <n v="37.130000000000003"/>
    <n v="37.130000000000003"/>
    <x v="2"/>
  </r>
  <r>
    <x v="27"/>
    <x v="0"/>
    <x v="13"/>
    <x v="0"/>
    <x v="0"/>
    <x v="0"/>
    <x v="261"/>
    <n v="37.130000000000003"/>
    <n v="37.130000000000003"/>
    <n v="37.130000000000003"/>
    <n v="37.130000000000003"/>
    <n v="37.130000000000003"/>
    <n v="37.130000000000003"/>
    <n v="37.130000000000003"/>
    <n v="37.130000000000003"/>
    <n v="37.130000000000003"/>
    <n v="37.130000000000003"/>
    <n v="50.32"/>
    <n v="50.32"/>
    <x v="3"/>
  </r>
  <r>
    <x v="27"/>
    <x v="0"/>
    <x v="13"/>
    <x v="0"/>
    <x v="0"/>
    <x v="0"/>
    <x v="261"/>
    <n v="50.32"/>
    <n v="50.32"/>
    <n v="50.32"/>
    <n v="50.32"/>
    <n v="50.32"/>
    <n v="50.32"/>
    <n v="0"/>
    <n v="0"/>
    <n v="0"/>
    <n v="0"/>
    <n v="0"/>
    <n v="0"/>
    <x v="4"/>
  </r>
  <r>
    <x v="27"/>
    <x v="0"/>
    <x v="13"/>
    <x v="0"/>
    <x v="0"/>
    <x v="0"/>
    <x v="262"/>
    <n v="26.32"/>
    <n v="26.49"/>
    <n v="25.66"/>
    <n v="25.66"/>
    <n v="26.49"/>
    <n v="25.66"/>
    <n v="25.66"/>
    <n v="25.66"/>
    <n v="25.66"/>
    <n v="26.21"/>
    <n v="28.73"/>
    <n v="26.45"/>
    <x v="0"/>
  </r>
  <r>
    <x v="27"/>
    <x v="0"/>
    <x v="13"/>
    <x v="0"/>
    <x v="0"/>
    <x v="0"/>
    <x v="262"/>
    <n v="26.45"/>
    <n v="26.45"/>
    <n v="27.27"/>
    <n v="26.45"/>
    <n v="27.27"/>
    <n v="306.58999999999997"/>
    <n v="306.58999999999997"/>
    <n v="305.76"/>
    <n v="305.76"/>
    <n v="305.76"/>
    <n v="306.36"/>
    <n v="306.89"/>
    <x v="1"/>
  </r>
  <r>
    <x v="27"/>
    <x v="0"/>
    <x v="13"/>
    <x v="0"/>
    <x v="0"/>
    <x v="0"/>
    <x v="262"/>
    <n v="306.89"/>
    <n v="306.89"/>
    <n v="306.89"/>
    <n v="307.72000000000003"/>
    <n v="463.61"/>
    <n v="488.7"/>
    <n v="488.7"/>
    <n v="488.7"/>
    <n v="488.7"/>
    <n v="488.7"/>
    <n v="490.17"/>
    <n v="1973.71"/>
    <x v="2"/>
  </r>
  <r>
    <x v="27"/>
    <x v="0"/>
    <x v="13"/>
    <x v="0"/>
    <x v="0"/>
    <x v="0"/>
    <x v="262"/>
    <n v="1232.58"/>
    <n v="1244.21"/>
    <n v="1249.19"/>
    <n v="1249.19"/>
    <n v="1249.19"/>
    <n v="1373.91"/>
    <n v="1373.91"/>
    <n v="1373.91"/>
    <n v="1373.91"/>
    <n v="1373.91"/>
    <n v="1375.68"/>
    <n v="1375.69"/>
    <x v="3"/>
  </r>
  <r>
    <x v="27"/>
    <x v="0"/>
    <x v="13"/>
    <x v="0"/>
    <x v="0"/>
    <x v="0"/>
    <x v="262"/>
    <n v="1375.69"/>
    <n v="1382.62"/>
    <n v="1385.59"/>
    <n v="1385.59"/>
    <n v="1385.59"/>
    <n v="1429.47"/>
    <n v="0"/>
    <n v="0"/>
    <n v="0"/>
    <n v="0"/>
    <n v="0"/>
    <n v="0"/>
    <x v="4"/>
  </r>
  <r>
    <x v="27"/>
    <x v="0"/>
    <x v="13"/>
    <x v="0"/>
    <x v="0"/>
    <x v="0"/>
    <x v="263"/>
    <n v="933.32"/>
    <n v="903.97"/>
    <n v="995.8"/>
    <n v="948.28"/>
    <n v="936.84"/>
    <n v="858.2"/>
    <n v="896.05"/>
    <n v="943.71"/>
    <n v="903.3"/>
    <n v="1001.4"/>
    <n v="1029.56"/>
    <n v="1016.69"/>
    <x v="0"/>
  </r>
  <r>
    <x v="27"/>
    <x v="0"/>
    <x v="13"/>
    <x v="0"/>
    <x v="0"/>
    <x v="0"/>
    <x v="263"/>
    <n v="1018.21"/>
    <n v="859.05"/>
    <n v="1096.53"/>
    <n v="680.8"/>
    <n v="866.03"/>
    <n v="811.89"/>
    <n v="797.08"/>
    <n v="905.64"/>
    <n v="1451.95"/>
    <n v="1079.1400000000001"/>
    <n v="1150.6099999999999"/>
    <n v="1174.4000000000001"/>
    <x v="1"/>
  </r>
  <r>
    <x v="27"/>
    <x v="0"/>
    <x v="13"/>
    <x v="0"/>
    <x v="0"/>
    <x v="0"/>
    <x v="263"/>
    <n v="983.78"/>
    <n v="901.44"/>
    <n v="1054.1400000000001"/>
    <n v="980.53"/>
    <n v="968.99"/>
    <n v="1015.21"/>
    <n v="1185.17"/>
    <n v="1318.27"/>
    <n v="1280.54"/>
    <n v="1305.0999999999999"/>
    <n v="1410.74"/>
    <n v="1564.04"/>
    <x v="2"/>
  </r>
  <r>
    <x v="27"/>
    <x v="0"/>
    <x v="13"/>
    <x v="0"/>
    <x v="0"/>
    <x v="0"/>
    <x v="263"/>
    <n v="1576.67"/>
    <n v="1264.5999999999999"/>
    <n v="1346.93"/>
    <n v="1320.68"/>
    <n v="1143.06"/>
    <n v="1398.31"/>
    <n v="1543.16"/>
    <n v="1559.65"/>
    <n v="1483.85"/>
    <n v="1620.29"/>
    <n v="1047.98"/>
    <n v="2201.15"/>
    <x v="3"/>
  </r>
  <r>
    <x v="27"/>
    <x v="0"/>
    <x v="13"/>
    <x v="0"/>
    <x v="0"/>
    <x v="0"/>
    <x v="263"/>
    <n v="1558.19"/>
    <n v="1569.07"/>
    <n v="1718.12"/>
    <n v="1552.79"/>
    <n v="1583.89"/>
    <n v="1542.97"/>
    <n v="0"/>
    <n v="0"/>
    <n v="0"/>
    <n v="0"/>
    <n v="0"/>
    <n v="0"/>
    <x v="4"/>
  </r>
  <r>
    <x v="27"/>
    <x v="0"/>
    <x v="13"/>
    <x v="0"/>
    <x v="0"/>
    <x v="0"/>
    <x v="264"/>
    <n v="3470.95"/>
    <n v="3504.51"/>
    <n v="3524.31"/>
    <n v="3529.95"/>
    <n v="3529.95"/>
    <n v="3436"/>
    <n v="3422.92"/>
    <n v="3416.32"/>
    <n v="3464.26"/>
    <n v="3464.26"/>
    <n v="3464.26"/>
    <n v="3464.26"/>
    <x v="0"/>
  </r>
  <r>
    <x v="27"/>
    <x v="0"/>
    <x v="13"/>
    <x v="0"/>
    <x v="0"/>
    <x v="0"/>
    <x v="264"/>
    <n v="3462.72"/>
    <n v="3718.55"/>
    <n v="3806.14"/>
    <n v="2558.1799999999998"/>
    <n v="2558.1799999999998"/>
    <n v="2339.9299999999998"/>
    <n v="2352.92"/>
    <n v="2843.62"/>
    <n v="3606.99"/>
    <n v="3658.14"/>
    <n v="4296.22"/>
    <n v="4397.7"/>
    <x v="1"/>
  </r>
  <r>
    <x v="27"/>
    <x v="0"/>
    <x v="13"/>
    <x v="0"/>
    <x v="0"/>
    <x v="0"/>
    <x v="264"/>
    <n v="5115.79"/>
    <n v="5234.46"/>
    <n v="3932.03"/>
    <n v="3913.3"/>
    <n v="3783.59"/>
    <n v="4209.28"/>
    <n v="4251.05"/>
    <n v="5293.7"/>
    <n v="5438.39"/>
    <n v="5547.52"/>
    <n v="5519.19"/>
    <n v="5530.43"/>
    <x v="2"/>
  </r>
  <r>
    <x v="27"/>
    <x v="0"/>
    <x v="13"/>
    <x v="0"/>
    <x v="0"/>
    <x v="0"/>
    <x v="264"/>
    <n v="5530.43"/>
    <n v="5654.8"/>
    <n v="5650.62"/>
    <n v="5705.38"/>
    <n v="5730.13"/>
    <n v="5730.13"/>
    <n v="6165.58"/>
    <n v="6340.51"/>
    <n v="6475.27"/>
    <n v="6475.27"/>
    <n v="6492.26"/>
    <n v="6499.54"/>
    <x v="3"/>
  </r>
  <r>
    <x v="27"/>
    <x v="0"/>
    <x v="13"/>
    <x v="0"/>
    <x v="0"/>
    <x v="0"/>
    <x v="264"/>
    <n v="6515.55"/>
    <n v="6595.03"/>
    <n v="6593.2"/>
    <n v="6611.24"/>
    <n v="6612.28"/>
    <n v="6553.27"/>
    <n v="0"/>
    <n v="0"/>
    <n v="0"/>
    <n v="0"/>
    <n v="0"/>
    <n v="0"/>
    <x v="4"/>
  </r>
  <r>
    <x v="27"/>
    <x v="0"/>
    <x v="13"/>
    <x v="0"/>
    <x v="0"/>
    <x v="0"/>
    <x v="265"/>
    <n v="16937.16"/>
    <n v="16738.47"/>
    <n v="18802.669999999998"/>
    <n v="16495.28"/>
    <n v="13634.06"/>
    <n v="15166.62"/>
    <n v="15208.16"/>
    <n v="16316.45"/>
    <n v="16372.33"/>
    <n v="16386.09"/>
    <n v="16510.43"/>
    <n v="16562.09"/>
    <x v="0"/>
  </r>
  <r>
    <x v="27"/>
    <x v="0"/>
    <x v="13"/>
    <x v="0"/>
    <x v="0"/>
    <x v="0"/>
    <x v="265"/>
    <n v="16538.46"/>
    <n v="16578.099999999999"/>
    <n v="9964.51"/>
    <n v="12611.75"/>
    <n v="12632.37"/>
    <n v="11953.25"/>
    <n v="11882.95"/>
    <n v="11920.69"/>
    <n v="13847.07"/>
    <n v="13867.35"/>
    <n v="14882.66"/>
    <n v="15015.86"/>
    <x v="1"/>
  </r>
  <r>
    <x v="27"/>
    <x v="0"/>
    <x v="13"/>
    <x v="0"/>
    <x v="0"/>
    <x v="0"/>
    <x v="265"/>
    <n v="16944.599999999999"/>
    <n v="17009.43"/>
    <n v="13182.46"/>
    <n v="12284.58"/>
    <n v="13011.84"/>
    <n v="14124.13"/>
    <n v="13300.31"/>
    <n v="15996.7"/>
    <n v="14342.56"/>
    <n v="17873.259999999998"/>
    <n v="17999.48"/>
    <n v="18571.78"/>
    <x v="2"/>
  </r>
  <r>
    <x v="27"/>
    <x v="0"/>
    <x v="13"/>
    <x v="0"/>
    <x v="0"/>
    <x v="0"/>
    <x v="265"/>
    <n v="18688.7"/>
    <n v="18722.62"/>
    <n v="19094.080000000002"/>
    <n v="19233.27"/>
    <n v="19230.63"/>
    <n v="19499.48"/>
    <n v="19459.21"/>
    <n v="19532.060000000001"/>
    <n v="19653.46"/>
    <n v="20035.09"/>
    <n v="20141.240000000002"/>
    <n v="20343.939999999999"/>
    <x v="3"/>
  </r>
  <r>
    <x v="27"/>
    <x v="0"/>
    <x v="13"/>
    <x v="0"/>
    <x v="0"/>
    <x v="0"/>
    <x v="265"/>
    <n v="20363.919999999998"/>
    <n v="20396.88"/>
    <n v="20580.310000000001"/>
    <n v="20643.77"/>
    <n v="20647.759999999998"/>
    <n v="20748.77"/>
    <n v="0"/>
    <n v="0"/>
    <n v="0"/>
    <n v="0"/>
    <n v="0"/>
    <n v="0"/>
    <x v="4"/>
  </r>
  <r>
    <x v="27"/>
    <x v="0"/>
    <x v="13"/>
    <x v="0"/>
    <x v="0"/>
    <x v="0"/>
    <x v="266"/>
    <n v="1107.17"/>
    <n v="1107.17"/>
    <n v="1127.1300000000001"/>
    <n v="1144.5999999999999"/>
    <n v="1144.5999999999999"/>
    <n v="1144.5999999999999"/>
    <n v="1144.5999999999999"/>
    <n v="1144.5999999999999"/>
    <n v="1144.5999999999999"/>
    <n v="1144.5999999999999"/>
    <n v="1144.5999999999999"/>
    <n v="1144.5999999999999"/>
    <x v="0"/>
  </r>
  <r>
    <x v="27"/>
    <x v="0"/>
    <x v="13"/>
    <x v="0"/>
    <x v="0"/>
    <x v="0"/>
    <x v="266"/>
    <n v="1151.6500000000001"/>
    <n v="1151.6500000000001"/>
    <n v="1172.3"/>
    <n v="1190.3599999999999"/>
    <n v="164.18"/>
    <n v="-862"/>
    <n v="164.18"/>
    <n v="164.18"/>
    <n v="164.18"/>
    <n v="164.18"/>
    <n v="164.18"/>
    <n v="164.18"/>
    <x v="1"/>
  </r>
  <r>
    <x v="27"/>
    <x v="0"/>
    <x v="13"/>
    <x v="0"/>
    <x v="0"/>
    <x v="0"/>
    <x v="266"/>
    <n v="173.12"/>
    <n v="173.12"/>
    <n v="173.12"/>
    <n v="173.12"/>
    <n v="173.12"/>
    <n v="173.12"/>
    <n v="173.12"/>
    <n v="173.12"/>
    <n v="173.12"/>
    <n v="173.12"/>
    <n v="173.12"/>
    <n v="173.12"/>
    <x v="2"/>
  </r>
  <r>
    <x v="27"/>
    <x v="0"/>
    <x v="13"/>
    <x v="0"/>
    <x v="0"/>
    <x v="0"/>
    <x v="266"/>
    <n v="190.71"/>
    <n v="190.71"/>
    <n v="190.71"/>
    <n v="190.71"/>
    <n v="190.71"/>
    <n v="190.71"/>
    <n v="190.71"/>
    <n v="190.71"/>
    <n v="190.71"/>
    <n v="190.71"/>
    <n v="190.71"/>
    <n v="190.71"/>
    <x v="3"/>
  </r>
  <r>
    <x v="27"/>
    <x v="0"/>
    <x v="13"/>
    <x v="0"/>
    <x v="0"/>
    <x v="0"/>
    <x v="266"/>
    <n v="202.03"/>
    <n v="202.03"/>
    <n v="202.03"/>
    <n v="202.03"/>
    <n v="202.03"/>
    <n v="202.03"/>
    <n v="0"/>
    <n v="0"/>
    <n v="0"/>
    <n v="0"/>
    <n v="0"/>
    <n v="0"/>
    <x v="4"/>
  </r>
  <r>
    <x v="27"/>
    <x v="0"/>
    <x v="13"/>
    <x v="0"/>
    <x v="0"/>
    <x v="0"/>
    <x v="267"/>
    <n v="51.77"/>
    <n v="52.81"/>
    <n v="33.71"/>
    <n v="22.65"/>
    <n v="22.65"/>
    <n v="186.5"/>
    <n v="187.68"/>
    <n v="189.04"/>
    <n v="189.04"/>
    <n v="190.16"/>
    <n v="195.03"/>
    <n v="200.59"/>
    <x v="0"/>
  </r>
  <r>
    <x v="27"/>
    <x v="0"/>
    <x v="13"/>
    <x v="0"/>
    <x v="0"/>
    <x v="0"/>
    <x v="267"/>
    <n v="200.59"/>
    <n v="200.59"/>
    <n v="200.59"/>
    <n v="191.52"/>
    <n v="1213.55"/>
    <n v="2233.31"/>
    <n v="1211.28"/>
    <n v="1211.28"/>
    <n v="1214.9100000000001"/>
    <n v="192.88"/>
    <n v="195.27"/>
    <n v="196"/>
    <x v="1"/>
  </r>
  <r>
    <x v="27"/>
    <x v="0"/>
    <x v="13"/>
    <x v="0"/>
    <x v="0"/>
    <x v="0"/>
    <x v="267"/>
    <n v="2922.14"/>
    <n v="880.39"/>
    <n v="1502.55"/>
    <n v="824.23"/>
    <n v="820.22"/>
    <n v="973.17"/>
    <n v="912.62"/>
    <n v="955.49"/>
    <n v="955.49"/>
    <n v="214.36"/>
    <n v="214.96"/>
    <n v="215.86"/>
    <x v="2"/>
  </r>
  <r>
    <x v="27"/>
    <x v="0"/>
    <x v="13"/>
    <x v="0"/>
    <x v="0"/>
    <x v="0"/>
    <x v="267"/>
    <n v="215.86"/>
    <n v="215.86"/>
    <n v="217.01"/>
    <n v="217.95"/>
    <n v="217.95"/>
    <n v="239.61"/>
    <n v="239.61"/>
    <n v="240.03"/>
    <n v="240.03"/>
    <n v="240.03"/>
    <n v="241.73"/>
    <n v="241.73"/>
    <x v="3"/>
  </r>
  <r>
    <x v="27"/>
    <x v="0"/>
    <x v="13"/>
    <x v="0"/>
    <x v="0"/>
    <x v="0"/>
    <x v="267"/>
    <n v="241.73"/>
    <n v="241.73"/>
    <n v="242.38"/>
    <n v="242.95"/>
    <n v="244.14"/>
    <n v="251.76"/>
    <n v="0"/>
    <n v="0"/>
    <n v="0"/>
    <n v="0"/>
    <n v="0"/>
    <n v="0"/>
    <x v="4"/>
  </r>
  <r>
    <x v="27"/>
    <x v="0"/>
    <x v="13"/>
    <x v="0"/>
    <x v="0"/>
    <x v="0"/>
    <x v="268"/>
    <n v="1649.82"/>
    <n v="1649.82"/>
    <n v="1649.82"/>
    <n v="1651.2"/>
    <n v="1651.2"/>
    <n v="1666.58"/>
    <n v="1666.58"/>
    <n v="1666.58"/>
    <n v="1666.58"/>
    <n v="1699.46"/>
    <n v="1688.18"/>
    <n v="1671.81"/>
    <x v="0"/>
  </r>
  <r>
    <x v="27"/>
    <x v="0"/>
    <x v="13"/>
    <x v="0"/>
    <x v="0"/>
    <x v="0"/>
    <x v="268"/>
    <n v="1674.54"/>
    <n v="1674.54"/>
    <n v="1674.54"/>
    <n v="1674.54"/>
    <n v="1674.54"/>
    <n v="1681.46"/>
    <n v="1681.46"/>
    <n v="1681.46"/>
    <n v="1681.46"/>
    <n v="1726.46"/>
    <n v="1726.46"/>
    <n v="1731.45"/>
    <x v="1"/>
  </r>
  <r>
    <x v="27"/>
    <x v="0"/>
    <x v="13"/>
    <x v="0"/>
    <x v="0"/>
    <x v="0"/>
    <x v="268"/>
    <n v="1735.81"/>
    <n v="1735.81"/>
    <n v="1735.81"/>
    <n v="1735.81"/>
    <n v="1735.81"/>
    <n v="1766.42"/>
    <n v="1766.42"/>
    <n v="1766.42"/>
    <n v="1766.42"/>
    <n v="1896.09"/>
    <n v="1896.09"/>
    <n v="2281.81"/>
    <x v="2"/>
  </r>
  <r>
    <x v="27"/>
    <x v="0"/>
    <x v="13"/>
    <x v="0"/>
    <x v="0"/>
    <x v="0"/>
    <x v="268"/>
    <n v="2291.4899999999998"/>
    <n v="1916.82"/>
    <n v="1916.82"/>
    <n v="1916.82"/>
    <n v="1916.82"/>
    <n v="1916.82"/>
    <n v="1918.61"/>
    <n v="1918.61"/>
    <n v="1918.61"/>
    <n v="1949.01"/>
    <n v="1949.01"/>
    <n v="1978.09"/>
    <x v="3"/>
  </r>
  <r>
    <x v="27"/>
    <x v="0"/>
    <x v="13"/>
    <x v="0"/>
    <x v="0"/>
    <x v="0"/>
    <x v="268"/>
    <n v="1983.94"/>
    <n v="1609.28"/>
    <n v="1983.94"/>
    <n v="1983.94"/>
    <n v="1983.94"/>
    <n v="1983.94"/>
    <n v="0"/>
    <n v="0"/>
    <n v="0"/>
    <n v="0"/>
    <n v="0"/>
    <n v="0"/>
    <x v="4"/>
  </r>
  <r>
    <x v="27"/>
    <x v="0"/>
    <x v="13"/>
    <x v="0"/>
    <x v="0"/>
    <x v="0"/>
    <x v="269"/>
    <n v="211.95"/>
    <n v="213.53"/>
    <n v="211.59"/>
    <n v="220.28"/>
    <n v="205.27"/>
    <n v="203.1"/>
    <n v="208.21"/>
    <n v="219.4"/>
    <n v="219.15"/>
    <n v="219.43"/>
    <n v="220"/>
    <n v="219"/>
    <x v="0"/>
  </r>
  <r>
    <x v="27"/>
    <x v="0"/>
    <x v="13"/>
    <x v="0"/>
    <x v="0"/>
    <x v="0"/>
    <x v="269"/>
    <n v="116.03"/>
    <n v="118.55"/>
    <n v="120.19"/>
    <n v="119.91"/>
    <n v="120.21"/>
    <n v="120.35"/>
    <n v="178.24"/>
    <n v="178.1"/>
    <n v="202.32"/>
    <n v="202.33"/>
    <n v="214.26"/>
    <n v="214.38"/>
    <x v="1"/>
  </r>
  <r>
    <x v="27"/>
    <x v="0"/>
    <x v="13"/>
    <x v="0"/>
    <x v="0"/>
    <x v="0"/>
    <x v="269"/>
    <n v="246.33"/>
    <n v="251.4"/>
    <n v="212.8"/>
    <n v="212.38"/>
    <n v="212.34"/>
    <n v="282.17"/>
    <n v="261.89999999999998"/>
    <n v="300.81"/>
    <n v="352.43"/>
    <n v="336.59"/>
    <n v="270.76"/>
    <n v="523.74"/>
    <x v="2"/>
  </r>
  <r>
    <x v="27"/>
    <x v="0"/>
    <x v="13"/>
    <x v="0"/>
    <x v="0"/>
    <x v="0"/>
    <x v="269"/>
    <n v="440.54"/>
    <n v="456.78"/>
    <n v="456.79"/>
    <n v="456.82"/>
    <n v="456.82"/>
    <n v="456.78"/>
    <n v="473.16"/>
    <n v="476.84"/>
    <n v="476.3"/>
    <n v="473.61"/>
    <n v="473.61"/>
    <n v="473.61"/>
    <x v="3"/>
  </r>
  <r>
    <x v="27"/>
    <x v="0"/>
    <x v="13"/>
    <x v="0"/>
    <x v="0"/>
    <x v="0"/>
    <x v="269"/>
    <n v="493.3"/>
    <n v="501.71"/>
    <n v="501.71"/>
    <n v="501.71"/>
    <n v="501.71"/>
    <n v="501.71"/>
    <n v="0"/>
    <n v="0"/>
    <n v="0"/>
    <n v="0"/>
    <n v="0"/>
    <n v="0"/>
    <x v="4"/>
  </r>
  <r>
    <x v="27"/>
    <x v="0"/>
    <x v="13"/>
    <x v="0"/>
    <x v="0"/>
    <x v="0"/>
    <x v="270"/>
    <n v="0"/>
    <n v="0"/>
    <n v="0"/>
    <n v="0"/>
    <n v="0"/>
    <n v="0"/>
    <n v="0"/>
    <n v="0"/>
    <n v="0"/>
    <n v="19.899999999999999"/>
    <n v="0"/>
    <n v="-19.899999999999999"/>
    <x v="2"/>
  </r>
  <r>
    <x v="27"/>
    <x v="0"/>
    <x v="13"/>
    <x v="0"/>
    <x v="0"/>
    <x v="0"/>
    <x v="270"/>
    <n v="0"/>
    <n v="0"/>
    <n v="0"/>
    <n v="0"/>
    <n v="276.36"/>
    <n v="75.37"/>
    <n v="0"/>
    <n v="0"/>
    <n v="0"/>
    <n v="0"/>
    <n v="0"/>
    <n v="0"/>
    <x v="4"/>
  </r>
  <r>
    <x v="27"/>
    <x v="0"/>
    <x v="13"/>
    <x v="0"/>
    <x v="0"/>
    <x v="0"/>
    <x v="271"/>
    <n v="0"/>
    <n v="-15.73"/>
    <n v="4.05"/>
    <n v="4.05"/>
    <n v="4.05"/>
    <n v="0"/>
    <n v="-12.15"/>
    <n v="0"/>
    <n v="0"/>
    <n v="0"/>
    <n v="0"/>
    <n v="0"/>
    <x v="0"/>
  </r>
  <r>
    <x v="27"/>
    <x v="0"/>
    <x v="13"/>
    <x v="0"/>
    <x v="0"/>
    <x v="0"/>
    <x v="272"/>
    <n v="8.25"/>
    <n v="0"/>
    <n v="0"/>
    <n v="0"/>
    <n v="0"/>
    <n v="0"/>
    <n v="0"/>
    <n v="0"/>
    <n v="0"/>
    <n v="0"/>
    <n v="0"/>
    <n v="0"/>
    <x v="0"/>
  </r>
  <r>
    <x v="27"/>
    <x v="0"/>
    <x v="13"/>
    <x v="0"/>
    <x v="0"/>
    <x v="0"/>
    <x v="273"/>
    <n v="439.25"/>
    <n v="390.74"/>
    <n v="424.25"/>
    <n v="423.33"/>
    <n v="435.86"/>
    <n v="433.87"/>
    <n v="474.81"/>
    <n v="480.36"/>
    <n v="465.75"/>
    <n v="466.09"/>
    <n v="441.43"/>
    <n v="502.91"/>
    <x v="0"/>
  </r>
  <r>
    <x v="27"/>
    <x v="0"/>
    <x v="13"/>
    <x v="0"/>
    <x v="0"/>
    <x v="0"/>
    <x v="273"/>
    <n v="598.05999999999995"/>
    <n v="490.41"/>
    <n v="467.24"/>
    <n v="338.56"/>
    <n v="299.12"/>
    <n v="217.86"/>
    <n v="433.65"/>
    <n v="395.66"/>
    <n v="200.96"/>
    <n v="206.5"/>
    <n v="214.76"/>
    <n v="214.76"/>
    <x v="1"/>
  </r>
  <r>
    <x v="27"/>
    <x v="0"/>
    <x v="13"/>
    <x v="0"/>
    <x v="0"/>
    <x v="0"/>
    <x v="273"/>
    <n v="264.14999999999998"/>
    <n v="264.14999999999998"/>
    <n v="213.33"/>
    <n v="200.81"/>
    <n v="221.68"/>
    <n v="227.42"/>
    <n v="238.83"/>
    <n v="279.51"/>
    <n v="279.51"/>
    <n v="279.51"/>
    <n v="279.51"/>
    <n v="279.51"/>
    <x v="2"/>
  </r>
  <r>
    <x v="27"/>
    <x v="0"/>
    <x v="13"/>
    <x v="0"/>
    <x v="0"/>
    <x v="0"/>
    <x v="273"/>
    <n v="279.51"/>
    <n v="279.51"/>
    <n v="307.83"/>
    <n v="307.83"/>
    <n v="307.83"/>
    <n v="307.83"/>
    <n v="307.83"/>
    <n v="307.83"/>
    <n v="307.83"/>
    <n v="307.83"/>
    <n v="307.83"/>
    <n v="307.83"/>
    <x v="3"/>
  </r>
  <r>
    <x v="27"/>
    <x v="0"/>
    <x v="13"/>
    <x v="0"/>
    <x v="0"/>
    <x v="0"/>
    <x v="273"/>
    <n v="307.83"/>
    <n v="307.83"/>
    <n v="323.73"/>
    <n v="323.73"/>
    <n v="323.73"/>
    <n v="323.73"/>
    <n v="0"/>
    <n v="0"/>
    <n v="0"/>
    <n v="0"/>
    <n v="0"/>
    <n v="0"/>
    <x v="4"/>
  </r>
  <r>
    <x v="27"/>
    <x v="0"/>
    <x v="13"/>
    <x v="0"/>
    <x v="0"/>
    <x v="0"/>
    <x v="274"/>
    <n v="0"/>
    <n v="0"/>
    <n v="0"/>
    <n v="0"/>
    <n v="0"/>
    <n v="0"/>
    <n v="0"/>
    <n v="0"/>
    <n v="245.1"/>
    <n v="304.94"/>
    <n v="340.79"/>
    <n v="349.59"/>
    <x v="1"/>
  </r>
  <r>
    <x v="27"/>
    <x v="0"/>
    <x v="13"/>
    <x v="0"/>
    <x v="0"/>
    <x v="0"/>
    <x v="274"/>
    <n v="376.01"/>
    <n v="337.82"/>
    <n v="304.49"/>
    <n v="287.45999999999998"/>
    <n v="314.20999999999998"/>
    <n v="311.55"/>
    <n v="347.46"/>
    <n v="391.83"/>
    <n v="331.14"/>
    <n v="327.27999999999997"/>
    <n v="362.04"/>
    <n v="369.02"/>
    <x v="2"/>
  </r>
  <r>
    <x v="27"/>
    <x v="0"/>
    <x v="13"/>
    <x v="0"/>
    <x v="0"/>
    <x v="0"/>
    <x v="274"/>
    <n v="369.56"/>
    <n v="290.22000000000003"/>
    <n v="424"/>
    <n v="370.35"/>
    <n v="395.16"/>
    <n v="357.55"/>
    <n v="364.28"/>
    <n v="407.14"/>
    <n v="400.09"/>
    <n v="461.65"/>
    <n v="391.95"/>
    <n v="403.59"/>
    <x v="3"/>
  </r>
  <r>
    <x v="27"/>
    <x v="0"/>
    <x v="13"/>
    <x v="0"/>
    <x v="0"/>
    <x v="0"/>
    <x v="274"/>
    <n v="521.1"/>
    <n v="466.04"/>
    <n v="361.01"/>
    <n v="292.56"/>
    <n v="396.81"/>
    <n v="317.38"/>
    <n v="0"/>
    <n v="0"/>
    <n v="0"/>
    <n v="0"/>
    <n v="0"/>
    <n v="0"/>
    <x v="4"/>
  </r>
  <r>
    <x v="27"/>
    <x v="0"/>
    <x v="13"/>
    <x v="0"/>
    <x v="0"/>
    <x v="0"/>
    <x v="275"/>
    <n v="-14999.05"/>
    <n v="-8987.07"/>
    <n v="-11273.62"/>
    <n v="-13402.81"/>
    <n v="-9981.3799999999992"/>
    <n v="-6308.01"/>
    <n v="-13388.59"/>
    <n v="-14265.52"/>
    <n v="-10707.09"/>
    <n v="-10090.870000000001"/>
    <n v="-9608.9699999999993"/>
    <n v="-12255.05"/>
    <x v="0"/>
  </r>
  <r>
    <x v="27"/>
    <x v="0"/>
    <x v="13"/>
    <x v="0"/>
    <x v="0"/>
    <x v="0"/>
    <x v="275"/>
    <n v="-10620.74"/>
    <n v="-10317.459999999999"/>
    <n v="-5761.26"/>
    <n v="-10989.04"/>
    <n v="-10234.51"/>
    <n v="-11062.82"/>
    <n v="-22123.43"/>
    <n v="-9987.77"/>
    <n v="-12096.34"/>
    <n v="-7925.11"/>
    <n v="-11178.83"/>
    <n v="-10418.58"/>
    <x v="1"/>
  </r>
  <r>
    <x v="27"/>
    <x v="0"/>
    <x v="13"/>
    <x v="0"/>
    <x v="0"/>
    <x v="0"/>
    <x v="275"/>
    <n v="-11807.49"/>
    <n v="-11659.28"/>
    <n v="-12292.23"/>
    <n v="-12224.3"/>
    <n v="-16225.59"/>
    <n v="-11928.28"/>
    <n v="-19009.849999999999"/>
    <n v="-10424.280000000001"/>
    <n v="-11904.99"/>
    <n v="-12375.17"/>
    <n v="-45752.99"/>
    <n v="-25182.16"/>
    <x v="2"/>
  </r>
  <r>
    <x v="27"/>
    <x v="0"/>
    <x v="13"/>
    <x v="0"/>
    <x v="0"/>
    <x v="0"/>
    <x v="275"/>
    <n v="-12625.87"/>
    <n v="-15285.1"/>
    <n v="-11801.73"/>
    <n v="-13902.34"/>
    <n v="-14647.38"/>
    <n v="-13020.43"/>
    <n v="-10631.59"/>
    <n v="-12090.88"/>
    <n v="-10041.69"/>
    <n v="-11264.38"/>
    <n v="-12272.73"/>
    <n v="-13649.67"/>
    <x v="3"/>
  </r>
  <r>
    <x v="27"/>
    <x v="0"/>
    <x v="13"/>
    <x v="0"/>
    <x v="0"/>
    <x v="0"/>
    <x v="275"/>
    <n v="-8033.92"/>
    <n v="-13732.69"/>
    <n v="-11897.09"/>
    <n v="-11888.56"/>
    <n v="-11760.53"/>
    <n v="-10251.19"/>
    <n v="0"/>
    <n v="0"/>
    <n v="0"/>
    <n v="0"/>
    <n v="0"/>
    <n v="0"/>
    <x v="4"/>
  </r>
  <r>
    <x v="27"/>
    <x v="0"/>
    <x v="13"/>
    <x v="0"/>
    <x v="0"/>
    <x v="0"/>
    <x v="276"/>
    <n v="111.42"/>
    <n v="121.31"/>
    <n v="121.31"/>
    <n v="60.66"/>
    <n v="60.66"/>
    <n v="60.66"/>
    <n v="0"/>
    <n v="0"/>
    <n v="0"/>
    <n v="0"/>
    <n v="0"/>
    <n v="0"/>
    <x v="1"/>
  </r>
  <r>
    <x v="27"/>
    <x v="0"/>
    <x v="13"/>
    <x v="0"/>
    <x v="0"/>
    <x v="0"/>
    <x v="276"/>
    <n v="0"/>
    <n v="0"/>
    <n v="0"/>
    <n v="0"/>
    <n v="0"/>
    <n v="0"/>
    <n v="0"/>
    <n v="0"/>
    <n v="0"/>
    <n v="0"/>
    <n v="0"/>
    <n v="0"/>
    <x v="2"/>
  </r>
  <r>
    <x v="27"/>
    <x v="0"/>
    <x v="13"/>
    <x v="0"/>
    <x v="0"/>
    <x v="0"/>
    <x v="277"/>
    <n v="0"/>
    <n v="0"/>
    <n v="21.13"/>
    <n v="0"/>
    <n v="0"/>
    <n v="0"/>
    <n v="0"/>
    <n v="0"/>
    <n v="0"/>
    <n v="0"/>
    <n v="0"/>
    <n v="0"/>
    <x v="1"/>
  </r>
  <r>
    <x v="27"/>
    <x v="0"/>
    <x v="13"/>
    <x v="0"/>
    <x v="0"/>
    <x v="0"/>
    <x v="278"/>
    <n v="17813.75"/>
    <n v="17789.82"/>
    <n v="17796.16"/>
    <n v="19140.52"/>
    <n v="19186.57"/>
    <n v="19183.54"/>
    <n v="19182.189999999999"/>
    <n v="20404.080000000002"/>
    <n v="19377.48"/>
    <n v="19621.349999999999"/>
    <n v="19665.18"/>
    <n v="20318.669999999998"/>
    <x v="0"/>
  </r>
  <r>
    <x v="27"/>
    <x v="0"/>
    <x v="13"/>
    <x v="0"/>
    <x v="0"/>
    <x v="0"/>
    <x v="278"/>
    <n v="19913.39"/>
    <n v="19879.509999999998"/>
    <n v="19823.189999999999"/>
    <n v="13528.06"/>
    <n v="11870.17"/>
    <n v="9740.49"/>
    <n v="8953.01"/>
    <n v="12119.58"/>
    <n v="14792.51"/>
    <n v="15842.84"/>
    <n v="16785.12"/>
    <n v="17228.73"/>
    <x v="1"/>
  </r>
  <r>
    <x v="27"/>
    <x v="0"/>
    <x v="13"/>
    <x v="0"/>
    <x v="0"/>
    <x v="0"/>
    <x v="278"/>
    <n v="20449.45"/>
    <n v="20451.97"/>
    <n v="16714.27"/>
    <n v="17038.740000000002"/>
    <n v="17742.740000000002"/>
    <n v="18925.169999999998"/>
    <n v="19125.89"/>
    <n v="21728.27"/>
    <n v="21887.79"/>
    <n v="22348.83"/>
    <n v="21070.080000000002"/>
    <n v="21464.82"/>
    <x v="2"/>
  </r>
  <r>
    <x v="27"/>
    <x v="0"/>
    <x v="13"/>
    <x v="0"/>
    <x v="0"/>
    <x v="0"/>
    <x v="278"/>
    <n v="22999.16"/>
    <n v="22884.41"/>
    <n v="23271.72"/>
    <n v="23695.73"/>
    <n v="24105.919999999998"/>
    <n v="23803.67"/>
    <n v="23836.080000000002"/>
    <n v="23900.54"/>
    <n v="23846.32"/>
    <n v="24296.65"/>
    <n v="24466.14"/>
    <n v="42855.040000000001"/>
    <x v="3"/>
  </r>
  <r>
    <x v="27"/>
    <x v="0"/>
    <x v="13"/>
    <x v="0"/>
    <x v="0"/>
    <x v="0"/>
    <x v="278"/>
    <n v="25161.74"/>
    <n v="21267.34"/>
    <n v="27923.87"/>
    <n v="24928.91"/>
    <n v="25137.47"/>
    <n v="25053.21"/>
    <n v="0"/>
    <n v="0"/>
    <n v="0"/>
    <n v="0"/>
    <n v="0"/>
    <n v="0"/>
    <x v="4"/>
  </r>
  <r>
    <x v="27"/>
    <x v="0"/>
    <x v="13"/>
    <x v="0"/>
    <x v="0"/>
    <x v="0"/>
    <x v="279"/>
    <n v="24094.93"/>
    <n v="21119.45"/>
    <n v="23781.17"/>
    <n v="25430.02"/>
    <n v="25170.12"/>
    <n v="23974.22"/>
    <n v="23579.69"/>
    <n v="23289.37"/>
    <n v="23845.26"/>
    <n v="24768.84"/>
    <n v="23158.62"/>
    <n v="22873.62"/>
    <x v="0"/>
  </r>
  <r>
    <x v="27"/>
    <x v="0"/>
    <x v="13"/>
    <x v="0"/>
    <x v="0"/>
    <x v="0"/>
    <x v="279"/>
    <n v="23699.21"/>
    <n v="21476.19"/>
    <n v="21724.1"/>
    <n v="18934.04"/>
    <n v="20026.650000000001"/>
    <n v="19052.28"/>
    <n v="19183.04"/>
    <n v="20227.45"/>
    <n v="19097.86"/>
    <n v="25433.88"/>
    <n v="23545.119999999999"/>
    <n v="26452.15"/>
    <x v="1"/>
  </r>
  <r>
    <x v="27"/>
    <x v="0"/>
    <x v="13"/>
    <x v="0"/>
    <x v="0"/>
    <x v="0"/>
    <x v="279"/>
    <n v="24266.36"/>
    <n v="21647.46"/>
    <n v="23832.34"/>
    <n v="24729.74"/>
    <n v="24822.41"/>
    <n v="22223.03"/>
    <n v="21326.62"/>
    <n v="27768.19"/>
    <n v="23632.93"/>
    <n v="23026.41"/>
    <n v="22767.18"/>
    <n v="24577.8"/>
    <x v="2"/>
  </r>
  <r>
    <x v="27"/>
    <x v="0"/>
    <x v="13"/>
    <x v="0"/>
    <x v="0"/>
    <x v="0"/>
    <x v="279"/>
    <n v="24473.69"/>
    <n v="22994.76"/>
    <n v="22905"/>
    <n v="23228.04"/>
    <n v="25135.64"/>
    <n v="25383.03"/>
    <n v="25138.77"/>
    <n v="25377.31"/>
    <n v="35685.050000000003"/>
    <n v="25350.55"/>
    <n v="25439.26"/>
    <n v="16241.8"/>
    <x v="3"/>
  </r>
  <r>
    <x v="27"/>
    <x v="0"/>
    <x v="13"/>
    <x v="0"/>
    <x v="0"/>
    <x v="0"/>
    <x v="279"/>
    <n v="25503.25"/>
    <n v="25504.34"/>
    <n v="27037.58"/>
    <n v="28172.41"/>
    <n v="29207.19"/>
    <n v="26562.94"/>
    <n v="0"/>
    <n v="0"/>
    <n v="0"/>
    <n v="0"/>
    <n v="0"/>
    <n v="0"/>
    <x v="4"/>
  </r>
  <r>
    <x v="27"/>
    <x v="0"/>
    <x v="13"/>
    <x v="1"/>
    <x v="1"/>
    <x v="0"/>
    <x v="204"/>
    <n v="19.86"/>
    <n v="32.479999999999997"/>
    <n v="56.24"/>
    <n v="66.400000000000006"/>
    <n v="68.63"/>
    <n v="44.09"/>
    <n v="42.84"/>
    <n v="69.22"/>
    <n v="58.47"/>
    <n v="65.959999999999994"/>
    <n v="43.14"/>
    <n v="49.37"/>
    <x v="0"/>
  </r>
  <r>
    <x v="27"/>
    <x v="0"/>
    <x v="13"/>
    <x v="1"/>
    <x v="1"/>
    <x v="0"/>
    <x v="204"/>
    <n v="30.57"/>
    <n v="19.14"/>
    <n v="86.08"/>
    <n v="36.15"/>
    <n v="18.88"/>
    <n v="34.53"/>
    <n v="36.18"/>
    <n v="42.26"/>
    <n v="31.25"/>
    <n v="41.9"/>
    <n v="50.44"/>
    <n v="34.6"/>
    <x v="1"/>
  </r>
  <r>
    <x v="27"/>
    <x v="0"/>
    <x v="13"/>
    <x v="1"/>
    <x v="1"/>
    <x v="0"/>
    <x v="204"/>
    <n v="27.35"/>
    <n v="68.36"/>
    <n v="43.79"/>
    <n v="45.4"/>
    <n v="36.47"/>
    <n v="56.61"/>
    <n v="123.99"/>
    <n v="43.68"/>
    <n v="21.95"/>
    <n v="128.61000000000001"/>
    <n v="58.07"/>
    <n v="56.75"/>
    <x v="2"/>
  </r>
  <r>
    <x v="27"/>
    <x v="0"/>
    <x v="13"/>
    <x v="1"/>
    <x v="1"/>
    <x v="0"/>
    <x v="204"/>
    <n v="59.45"/>
    <n v="42.18"/>
    <n v="43.44"/>
    <n v="68.8"/>
    <n v="34.409999999999997"/>
    <n v="37.72"/>
    <n v="42.91"/>
    <n v="39.85"/>
    <n v="40.42"/>
    <n v="38.65"/>
    <n v="34.17"/>
    <n v="56.48"/>
    <x v="3"/>
  </r>
  <r>
    <x v="27"/>
    <x v="0"/>
    <x v="13"/>
    <x v="1"/>
    <x v="1"/>
    <x v="0"/>
    <x v="204"/>
    <n v="38.729999999999997"/>
    <n v="37.42"/>
    <n v="826.69"/>
    <n v="112.1"/>
    <n v="49.99"/>
    <n v="48.33"/>
    <n v="0"/>
    <n v="0"/>
    <n v="0"/>
    <n v="0"/>
    <n v="0"/>
    <n v="0"/>
    <x v="4"/>
  </r>
  <r>
    <x v="27"/>
    <x v="0"/>
    <x v="13"/>
    <x v="1"/>
    <x v="1"/>
    <x v="0"/>
    <x v="205"/>
    <n v="91.47"/>
    <n v="149.6"/>
    <n v="259.06"/>
    <n v="305.85000000000002"/>
    <n v="316.12"/>
    <n v="203.09"/>
    <n v="197.31"/>
    <n v="318.82"/>
    <n v="269.33999999999997"/>
    <n v="303.82"/>
    <n v="198.71"/>
    <n v="227.4"/>
    <x v="0"/>
  </r>
  <r>
    <x v="27"/>
    <x v="0"/>
    <x v="13"/>
    <x v="1"/>
    <x v="1"/>
    <x v="0"/>
    <x v="205"/>
    <n v="140.80000000000001"/>
    <n v="88.18"/>
    <n v="396.47"/>
    <n v="166.52"/>
    <n v="86.95"/>
    <n v="159.04"/>
    <n v="166.63"/>
    <n v="194.66"/>
    <n v="143.93"/>
    <n v="192.99"/>
    <n v="232.35"/>
    <n v="159.38"/>
    <x v="1"/>
  </r>
  <r>
    <x v="27"/>
    <x v="0"/>
    <x v="13"/>
    <x v="1"/>
    <x v="1"/>
    <x v="0"/>
    <x v="205"/>
    <n v="125.97"/>
    <n v="314.85000000000002"/>
    <n v="201.68"/>
    <n v="209.14"/>
    <n v="167.96"/>
    <n v="260.77"/>
    <n v="571.09"/>
    <n v="201.19"/>
    <n v="101.12"/>
    <n v="592.39"/>
    <n v="267.45999999999998"/>
    <n v="261.39999999999998"/>
    <x v="2"/>
  </r>
  <r>
    <x v="27"/>
    <x v="0"/>
    <x v="13"/>
    <x v="1"/>
    <x v="1"/>
    <x v="0"/>
    <x v="205"/>
    <n v="273.81"/>
    <n v="194.29"/>
    <n v="200.08"/>
    <n v="316.91000000000003"/>
    <n v="158.5"/>
    <n v="173.72"/>
    <n v="197.62"/>
    <n v="183.54"/>
    <n v="186.16"/>
    <n v="178.03"/>
    <n v="157.41"/>
    <n v="260.14999999999998"/>
    <x v="3"/>
  </r>
  <r>
    <x v="27"/>
    <x v="0"/>
    <x v="13"/>
    <x v="1"/>
    <x v="1"/>
    <x v="0"/>
    <x v="205"/>
    <n v="178.41"/>
    <n v="172.37"/>
    <n v="3807.79"/>
    <n v="516.32000000000005"/>
    <n v="230.25"/>
    <n v="222.62"/>
    <n v="0"/>
    <n v="0"/>
    <n v="0"/>
    <n v="0"/>
    <n v="0"/>
    <n v="0"/>
    <x v="4"/>
  </r>
  <r>
    <x v="27"/>
    <x v="0"/>
    <x v="13"/>
    <x v="1"/>
    <x v="1"/>
    <x v="0"/>
    <x v="207"/>
    <n v="1064.94"/>
    <n v="974.06"/>
    <n v="676.49"/>
    <n v="993.64"/>
    <n v="1350.41"/>
    <n v="833.21"/>
    <n v="909.89"/>
    <n v="678.92"/>
    <n v="1185.21"/>
    <n v="969.71"/>
    <n v="726.89"/>
    <n v="645.04999999999995"/>
    <x v="0"/>
  </r>
  <r>
    <x v="27"/>
    <x v="0"/>
    <x v="13"/>
    <x v="1"/>
    <x v="1"/>
    <x v="0"/>
    <x v="207"/>
    <n v="635.42999999999995"/>
    <n v="603.72"/>
    <n v="403.55"/>
    <n v="538.13"/>
    <n v="357.7"/>
    <n v="294.2"/>
    <n v="471.02"/>
    <n v="823.09"/>
    <n v="570.23"/>
    <n v="478.39"/>
    <n v="635.87"/>
    <n v="613.76"/>
    <x v="1"/>
  </r>
  <r>
    <x v="27"/>
    <x v="0"/>
    <x v="13"/>
    <x v="1"/>
    <x v="1"/>
    <x v="0"/>
    <x v="207"/>
    <n v="755.28"/>
    <n v="831.43"/>
    <n v="777"/>
    <n v="674.29"/>
    <n v="757.36"/>
    <n v="1441.03"/>
    <n v="794.3"/>
    <n v="698.83"/>
    <n v="802.93"/>
    <n v="274.07"/>
    <n v="1000.67"/>
    <n v="354.18"/>
    <x v="2"/>
  </r>
  <r>
    <x v="27"/>
    <x v="0"/>
    <x v="13"/>
    <x v="1"/>
    <x v="1"/>
    <x v="0"/>
    <x v="207"/>
    <n v="502.55"/>
    <n v="761.78"/>
    <n v="684.28"/>
    <n v="932.56"/>
    <n v="431"/>
    <n v="1096.67"/>
    <n v="773.41"/>
    <n v="758.68"/>
    <n v="492.21"/>
    <n v="364.27"/>
    <n v="670.84"/>
    <n v="986.59"/>
    <x v="3"/>
  </r>
  <r>
    <x v="27"/>
    <x v="0"/>
    <x v="13"/>
    <x v="1"/>
    <x v="1"/>
    <x v="0"/>
    <x v="207"/>
    <n v="570.17999999999995"/>
    <n v="798.56"/>
    <n v="762.46"/>
    <n v="812.45"/>
    <n v="505.16"/>
    <n v="700.95"/>
    <n v="0"/>
    <n v="0"/>
    <n v="0"/>
    <n v="0"/>
    <n v="0"/>
    <n v="0"/>
    <x v="4"/>
  </r>
  <r>
    <x v="27"/>
    <x v="0"/>
    <x v="13"/>
    <x v="1"/>
    <x v="1"/>
    <x v="0"/>
    <x v="208"/>
    <n v="0"/>
    <n v="0"/>
    <n v="0"/>
    <n v="0"/>
    <n v="0"/>
    <n v="0"/>
    <n v="0"/>
    <n v="0"/>
    <n v="0"/>
    <n v="2.0699999999999998"/>
    <n v="0"/>
    <n v="0"/>
    <x v="0"/>
  </r>
  <r>
    <x v="27"/>
    <x v="0"/>
    <x v="13"/>
    <x v="1"/>
    <x v="1"/>
    <x v="0"/>
    <x v="208"/>
    <n v="0"/>
    <n v="0"/>
    <n v="0"/>
    <n v="0"/>
    <n v="11.31"/>
    <n v="0"/>
    <n v="0"/>
    <n v="0"/>
    <n v="0"/>
    <n v="0"/>
    <n v="0"/>
    <n v="0"/>
    <x v="3"/>
  </r>
  <r>
    <x v="27"/>
    <x v="0"/>
    <x v="13"/>
    <x v="1"/>
    <x v="1"/>
    <x v="0"/>
    <x v="208"/>
    <n v="0"/>
    <n v="0"/>
    <n v="0"/>
    <n v="0"/>
    <n v="46.47"/>
    <n v="0"/>
    <n v="0"/>
    <n v="0"/>
    <n v="0"/>
    <n v="0"/>
    <n v="0"/>
    <n v="0"/>
    <x v="4"/>
  </r>
  <r>
    <x v="27"/>
    <x v="0"/>
    <x v="13"/>
    <x v="1"/>
    <x v="1"/>
    <x v="0"/>
    <x v="209"/>
    <n v="23950.18"/>
    <n v="17350.12"/>
    <n v="22080.78"/>
    <n v="20740.38"/>
    <n v="24229.279999999999"/>
    <n v="22448.45"/>
    <n v="19150.560000000001"/>
    <n v="20303.32"/>
    <n v="17080.14"/>
    <n v="21865.03"/>
    <n v="19480.7"/>
    <n v="19441.189999999999"/>
    <x v="0"/>
  </r>
  <r>
    <x v="27"/>
    <x v="0"/>
    <x v="13"/>
    <x v="1"/>
    <x v="1"/>
    <x v="0"/>
    <x v="209"/>
    <n v="17239.57"/>
    <n v="15166.28"/>
    <n v="13810.36"/>
    <n v="8948.33"/>
    <n v="10728.67"/>
    <n v="11481.87"/>
    <n v="18484.13"/>
    <n v="18108.97"/>
    <n v="20506.78"/>
    <n v="15024.07"/>
    <n v="21776.74"/>
    <n v="21000.2"/>
    <x v="1"/>
  </r>
  <r>
    <x v="27"/>
    <x v="0"/>
    <x v="13"/>
    <x v="1"/>
    <x v="1"/>
    <x v="0"/>
    <x v="209"/>
    <n v="22499.9"/>
    <n v="21205.73"/>
    <n v="19199.8"/>
    <n v="20886.54"/>
    <n v="21793.88"/>
    <n v="22219.71"/>
    <n v="23068.42"/>
    <n v="19800.04"/>
    <n v="23320.6"/>
    <n v="17364.39"/>
    <n v="20596.61"/>
    <n v="24061.759999999998"/>
    <x v="2"/>
  </r>
  <r>
    <x v="27"/>
    <x v="0"/>
    <x v="13"/>
    <x v="1"/>
    <x v="1"/>
    <x v="0"/>
    <x v="209"/>
    <n v="18083.64"/>
    <n v="20740.95"/>
    <n v="23901.82"/>
    <n v="23610.2"/>
    <n v="21563.85"/>
    <n v="27962.29"/>
    <n v="28923.81"/>
    <n v="25725.31"/>
    <n v="19149.47"/>
    <n v="22672.080000000002"/>
    <n v="27241.09"/>
    <n v="26675.33"/>
    <x v="3"/>
  </r>
  <r>
    <x v="27"/>
    <x v="0"/>
    <x v="13"/>
    <x v="1"/>
    <x v="1"/>
    <x v="0"/>
    <x v="209"/>
    <n v="24100.78"/>
    <n v="27462.47"/>
    <n v="29541.13"/>
    <n v="30570.75"/>
    <n v="28837.79"/>
    <n v="24641.25"/>
    <n v="0"/>
    <n v="0"/>
    <n v="0"/>
    <n v="0"/>
    <n v="0"/>
    <n v="0"/>
    <x v="4"/>
  </r>
  <r>
    <x v="27"/>
    <x v="0"/>
    <x v="13"/>
    <x v="1"/>
    <x v="1"/>
    <x v="0"/>
    <x v="210"/>
    <n v="27.69"/>
    <n v="16.13"/>
    <n v="0"/>
    <n v="59.12"/>
    <n v="17"/>
    <n v="0"/>
    <n v="0"/>
    <n v="59.12"/>
    <n v="0"/>
    <n v="0"/>
    <n v="0"/>
    <n v="0"/>
    <x v="0"/>
  </r>
  <r>
    <x v="27"/>
    <x v="0"/>
    <x v="13"/>
    <x v="1"/>
    <x v="1"/>
    <x v="0"/>
    <x v="210"/>
    <n v="0"/>
    <n v="0"/>
    <n v="0"/>
    <n v="17.829999999999998"/>
    <n v="0"/>
    <n v="-17.829999999999998"/>
    <n v="0"/>
    <n v="0"/>
    <n v="0"/>
    <n v="0"/>
    <n v="0"/>
    <n v="0"/>
    <x v="1"/>
  </r>
  <r>
    <x v="27"/>
    <x v="0"/>
    <x v="13"/>
    <x v="1"/>
    <x v="1"/>
    <x v="0"/>
    <x v="210"/>
    <n v="0"/>
    <n v="0"/>
    <n v="0"/>
    <n v="31.94"/>
    <n v="0"/>
    <n v="0"/>
    <n v="0"/>
    <n v="0"/>
    <n v="0"/>
    <n v="0"/>
    <n v="0"/>
    <n v="129.4"/>
    <x v="2"/>
  </r>
  <r>
    <x v="27"/>
    <x v="0"/>
    <x v="13"/>
    <x v="1"/>
    <x v="1"/>
    <x v="0"/>
    <x v="210"/>
    <n v="18.600000000000001"/>
    <n v="0"/>
    <n v="0"/>
    <n v="71.650000000000006"/>
    <n v="143.29"/>
    <n v="0"/>
    <n v="20.6"/>
    <n v="178.67"/>
    <n v="0"/>
    <n v="71.650000000000006"/>
    <n v="0"/>
    <n v="0"/>
    <x v="3"/>
  </r>
  <r>
    <x v="27"/>
    <x v="0"/>
    <x v="13"/>
    <x v="1"/>
    <x v="1"/>
    <x v="0"/>
    <x v="210"/>
    <n v="0"/>
    <n v="0"/>
    <n v="0"/>
    <n v="0"/>
    <n v="156.96"/>
    <n v="0"/>
    <n v="0"/>
    <n v="0"/>
    <n v="0"/>
    <n v="0"/>
    <n v="0"/>
    <n v="0"/>
    <x v="4"/>
  </r>
  <r>
    <x v="27"/>
    <x v="0"/>
    <x v="13"/>
    <x v="1"/>
    <x v="1"/>
    <x v="0"/>
    <x v="212"/>
    <n v="1946.12"/>
    <n v="3266.98"/>
    <n v="2647.16"/>
    <n v="1953.32"/>
    <n v="2034.12"/>
    <n v="2331.5100000000002"/>
    <n v="2341.77"/>
    <n v="1842.53"/>
    <n v="2089.0100000000002"/>
    <n v="2676.65"/>
    <n v="2934.4"/>
    <n v="2690.32"/>
    <x v="0"/>
  </r>
  <r>
    <x v="27"/>
    <x v="0"/>
    <x v="13"/>
    <x v="1"/>
    <x v="1"/>
    <x v="0"/>
    <x v="212"/>
    <n v="2290.29"/>
    <n v="2479.17"/>
    <n v="3084.84"/>
    <n v="2290.6"/>
    <n v="1980.2"/>
    <n v="1011.89"/>
    <n v="3592.4"/>
    <n v="1994.3"/>
    <n v="1622.26"/>
    <n v="1904.1"/>
    <n v="2354.4699999999998"/>
    <n v="1710.28"/>
    <x v="1"/>
  </r>
  <r>
    <x v="27"/>
    <x v="0"/>
    <x v="13"/>
    <x v="1"/>
    <x v="1"/>
    <x v="0"/>
    <x v="212"/>
    <n v="2271.4699999999998"/>
    <n v="3218.29"/>
    <n v="2035.19"/>
    <n v="2155.59"/>
    <n v="1541.98"/>
    <n v="2722.89"/>
    <n v="1737.82"/>
    <n v="1884.66"/>
    <n v="2121.79"/>
    <n v="2197.59"/>
    <n v="2278.63"/>
    <n v="3046.23"/>
    <x v="2"/>
  </r>
  <r>
    <x v="27"/>
    <x v="0"/>
    <x v="13"/>
    <x v="1"/>
    <x v="1"/>
    <x v="0"/>
    <x v="212"/>
    <n v="2576.1"/>
    <n v="2610.35"/>
    <n v="2952.65"/>
    <n v="3079.45"/>
    <n v="2862.03"/>
    <n v="1967.28"/>
    <n v="2315.96"/>
    <n v="1968.41"/>
    <n v="2355.13"/>
    <n v="2339.71"/>
    <n v="2242.11"/>
    <n v="2045.93"/>
    <x v="3"/>
  </r>
  <r>
    <x v="27"/>
    <x v="0"/>
    <x v="13"/>
    <x v="1"/>
    <x v="1"/>
    <x v="0"/>
    <x v="212"/>
    <n v="2097.6799999999998"/>
    <n v="2217.41"/>
    <n v="2216.5300000000002"/>
    <n v="2268.6799999999998"/>
    <n v="1977.12"/>
    <n v="2232.6"/>
    <n v="0"/>
    <n v="0"/>
    <n v="0"/>
    <n v="0"/>
    <n v="0"/>
    <n v="0"/>
    <x v="4"/>
  </r>
  <r>
    <x v="27"/>
    <x v="0"/>
    <x v="13"/>
    <x v="1"/>
    <x v="1"/>
    <x v="0"/>
    <x v="213"/>
    <n v="1549.52"/>
    <n v="2464.2600000000002"/>
    <n v="2323.4499999999998"/>
    <n v="1894.97"/>
    <n v="1883.72"/>
    <n v="3230.87"/>
    <n v="1742.63"/>
    <n v="2680.92"/>
    <n v="1974.78"/>
    <n v="2383.09"/>
    <n v="2451.62"/>
    <n v="2245.9699999999998"/>
    <x v="0"/>
  </r>
  <r>
    <x v="27"/>
    <x v="0"/>
    <x v="13"/>
    <x v="1"/>
    <x v="1"/>
    <x v="0"/>
    <x v="213"/>
    <n v="1868.96"/>
    <n v="1867.73"/>
    <n v="1783.41"/>
    <n v="1708.84"/>
    <n v="1762.48"/>
    <n v="1062.46"/>
    <n v="932.97"/>
    <n v="1190.42"/>
    <n v="1591.64"/>
    <n v="1430.59"/>
    <n v="1658.78"/>
    <n v="2240.7199999999998"/>
    <x v="1"/>
  </r>
  <r>
    <x v="27"/>
    <x v="0"/>
    <x v="13"/>
    <x v="1"/>
    <x v="1"/>
    <x v="0"/>
    <x v="213"/>
    <n v="179.31"/>
    <n v="1719.13"/>
    <n v="1540.8"/>
    <n v="1914.4"/>
    <n v="1711.74"/>
    <n v="1669.75"/>
    <n v="1843.01"/>
    <n v="1967.43"/>
    <n v="2330.5700000000002"/>
    <n v="2855.15"/>
    <n v="2726.05"/>
    <n v="4073.61"/>
    <x v="2"/>
  </r>
  <r>
    <x v="27"/>
    <x v="0"/>
    <x v="13"/>
    <x v="1"/>
    <x v="1"/>
    <x v="0"/>
    <x v="213"/>
    <n v="3618.93"/>
    <n v="3717.24"/>
    <n v="2944.27"/>
    <n v="3508.35"/>
    <n v="3242.71"/>
    <n v="2974.11"/>
    <n v="3441.58"/>
    <n v="3666.06"/>
    <n v="3581.79"/>
    <n v="3313.54"/>
    <n v="3455.8"/>
    <n v="3374.14"/>
    <x v="3"/>
  </r>
  <r>
    <x v="27"/>
    <x v="0"/>
    <x v="13"/>
    <x v="1"/>
    <x v="1"/>
    <x v="0"/>
    <x v="213"/>
    <n v="2354.9899999999998"/>
    <n v="2685.33"/>
    <n v="2101.38"/>
    <n v="1956.06"/>
    <n v="1975.09"/>
    <n v="2029"/>
    <n v="0"/>
    <n v="0"/>
    <n v="0"/>
    <n v="0"/>
    <n v="0"/>
    <n v="0"/>
    <x v="4"/>
  </r>
  <r>
    <x v="27"/>
    <x v="0"/>
    <x v="13"/>
    <x v="1"/>
    <x v="1"/>
    <x v="0"/>
    <x v="214"/>
    <n v="1336.36"/>
    <n v="410.61"/>
    <n v="268.22000000000003"/>
    <n v="203.12"/>
    <n v="443.04"/>
    <n v="747.81"/>
    <n v="383.92"/>
    <n v="444.4"/>
    <n v="20.51"/>
    <n v="25.16"/>
    <n v="24.61"/>
    <n v="73.05"/>
    <x v="0"/>
  </r>
  <r>
    <x v="27"/>
    <x v="0"/>
    <x v="13"/>
    <x v="1"/>
    <x v="1"/>
    <x v="0"/>
    <x v="214"/>
    <n v="18.350000000000001"/>
    <n v="30.87"/>
    <n v="21.31"/>
    <n v="31.39"/>
    <n v="89.75"/>
    <n v="0"/>
    <n v="23.81"/>
    <n v="80.349999999999994"/>
    <n v="21.87"/>
    <n v="23.11"/>
    <n v="24.86"/>
    <n v="26.65"/>
    <x v="1"/>
  </r>
  <r>
    <x v="27"/>
    <x v="0"/>
    <x v="13"/>
    <x v="1"/>
    <x v="1"/>
    <x v="0"/>
    <x v="214"/>
    <n v="34.56"/>
    <n v="37.130000000000003"/>
    <n v="59.89"/>
    <n v="20.94"/>
    <n v="24.95"/>
    <n v="24.2"/>
    <n v="23.71"/>
    <n v="28.52"/>
    <n v="28.48"/>
    <n v="24.22"/>
    <n v="24.22"/>
    <n v="23.81"/>
    <x v="2"/>
  </r>
  <r>
    <x v="27"/>
    <x v="0"/>
    <x v="13"/>
    <x v="1"/>
    <x v="1"/>
    <x v="0"/>
    <x v="214"/>
    <n v="23.1"/>
    <n v="23.12"/>
    <n v="23.12"/>
    <n v="23.55"/>
    <n v="22.89"/>
    <n v="22.89"/>
    <n v="22.89"/>
    <n v="22.89"/>
    <n v="22.89"/>
    <n v="34.54"/>
    <n v="75.28"/>
    <n v="75.28"/>
    <x v="3"/>
  </r>
  <r>
    <x v="27"/>
    <x v="0"/>
    <x v="13"/>
    <x v="1"/>
    <x v="1"/>
    <x v="0"/>
    <x v="214"/>
    <n v="75.28"/>
    <n v="74.77"/>
    <n v="75.28"/>
    <n v="23.33"/>
    <n v="74.400000000000006"/>
    <n v="61.41"/>
    <n v="0"/>
    <n v="0"/>
    <n v="0"/>
    <n v="0"/>
    <n v="0"/>
    <n v="0"/>
    <x v="4"/>
  </r>
  <r>
    <x v="27"/>
    <x v="0"/>
    <x v="13"/>
    <x v="1"/>
    <x v="1"/>
    <x v="0"/>
    <x v="215"/>
    <n v="0"/>
    <n v="0"/>
    <n v="23.1"/>
    <n v="46.21"/>
    <n v="18.39"/>
    <n v="0"/>
    <n v="184.83"/>
    <n v="0"/>
    <n v="-18.39"/>
    <n v="0"/>
    <n v="0"/>
    <n v="0"/>
    <x v="0"/>
  </r>
  <r>
    <x v="27"/>
    <x v="0"/>
    <x v="13"/>
    <x v="1"/>
    <x v="1"/>
    <x v="0"/>
    <x v="215"/>
    <n v="0"/>
    <n v="0"/>
    <n v="554.5"/>
    <n v="0"/>
    <n v="0"/>
    <n v="92.42"/>
    <n v="-115.52"/>
    <n v="0"/>
    <n v="74.78"/>
    <n v="99.71"/>
    <n v="74.78"/>
    <n v="0"/>
    <x v="1"/>
  </r>
  <r>
    <x v="27"/>
    <x v="0"/>
    <x v="13"/>
    <x v="1"/>
    <x v="1"/>
    <x v="0"/>
    <x v="215"/>
    <n v="0"/>
    <n v="0"/>
    <n v="149.57"/>
    <n v="99.71"/>
    <n v="49.86"/>
    <n v="0"/>
    <n v="0"/>
    <n v="276.87"/>
    <n v="102.37"/>
    <n v="0"/>
    <n v="0"/>
    <n v="0"/>
    <x v="2"/>
  </r>
  <r>
    <x v="27"/>
    <x v="0"/>
    <x v="13"/>
    <x v="1"/>
    <x v="1"/>
    <x v="0"/>
    <x v="215"/>
    <n v="324.06"/>
    <n v="324.06"/>
    <n v="79.8"/>
    <n v="51.53"/>
    <n v="159.6"/>
    <n v="106.4"/>
    <n v="133"/>
    <n v="0"/>
    <n v="159.6"/>
    <n v="0"/>
    <n v="79.8"/>
    <n v="133"/>
    <x v="3"/>
  </r>
  <r>
    <x v="27"/>
    <x v="0"/>
    <x v="13"/>
    <x v="1"/>
    <x v="1"/>
    <x v="0"/>
    <x v="215"/>
    <n v="53.2"/>
    <n v="0"/>
    <n v="106.4"/>
    <n v="186.2"/>
    <n v="0"/>
    <n v="106.4"/>
    <n v="0"/>
    <n v="0"/>
    <n v="0"/>
    <n v="0"/>
    <n v="0"/>
    <n v="0"/>
    <x v="4"/>
  </r>
  <r>
    <x v="27"/>
    <x v="0"/>
    <x v="13"/>
    <x v="1"/>
    <x v="1"/>
    <x v="0"/>
    <x v="216"/>
    <n v="0"/>
    <n v="234.23"/>
    <n v="83.6"/>
    <n v="286.67"/>
    <n v="-5.7"/>
    <n v="0"/>
    <n v="330.6"/>
    <n v="0"/>
    <n v="5.7"/>
    <n v="25.69"/>
    <n v="0"/>
    <n v="0"/>
    <x v="0"/>
  </r>
  <r>
    <x v="27"/>
    <x v="0"/>
    <x v="13"/>
    <x v="1"/>
    <x v="1"/>
    <x v="0"/>
    <x v="216"/>
    <n v="0"/>
    <n v="15.5"/>
    <n v="1230.74"/>
    <n v="0"/>
    <n v="0"/>
    <n v="0"/>
    <n v="-71.36"/>
    <n v="230.66"/>
    <n v="123.73"/>
    <n v="291.69"/>
    <n v="225.26"/>
    <n v="-4.8600000000000003"/>
    <x v="1"/>
  </r>
  <r>
    <x v="27"/>
    <x v="0"/>
    <x v="13"/>
    <x v="1"/>
    <x v="1"/>
    <x v="0"/>
    <x v="216"/>
    <n v="0"/>
    <n v="0"/>
    <n v="264.48"/>
    <n v="500.46"/>
    <n v="275.8"/>
    <n v="-271.17"/>
    <n v="0"/>
    <n v="784.02"/>
    <n v="165.53"/>
    <n v="0"/>
    <n v="11.93"/>
    <n v="0"/>
    <x v="2"/>
  </r>
  <r>
    <x v="27"/>
    <x v="0"/>
    <x v="13"/>
    <x v="1"/>
    <x v="1"/>
    <x v="0"/>
    <x v="216"/>
    <n v="295.41000000000003"/>
    <n v="452.43"/>
    <n v="216.37"/>
    <n v="355.98"/>
    <n v="161.27000000000001"/>
    <n v="201.48"/>
    <n v="284.92"/>
    <n v="0"/>
    <n v="319.5"/>
    <n v="0"/>
    <n v="212.72"/>
    <n v="514.05999999999995"/>
    <x v="3"/>
  </r>
  <r>
    <x v="27"/>
    <x v="0"/>
    <x v="13"/>
    <x v="1"/>
    <x v="1"/>
    <x v="0"/>
    <x v="216"/>
    <n v="218.35"/>
    <n v="0"/>
    <n v="338.5"/>
    <n v="564.22"/>
    <n v="19.46"/>
    <n v="179.51"/>
    <n v="0"/>
    <n v="0"/>
    <n v="0"/>
    <n v="0"/>
    <n v="0"/>
    <n v="0"/>
    <x v="4"/>
  </r>
  <r>
    <x v="27"/>
    <x v="0"/>
    <x v="13"/>
    <x v="1"/>
    <x v="1"/>
    <x v="0"/>
    <x v="217"/>
    <n v="0"/>
    <n v="0"/>
    <n v="0"/>
    <n v="0"/>
    <n v="19"/>
    <n v="7.6"/>
    <n v="0"/>
    <n v="0"/>
    <n v="0"/>
    <n v="0"/>
    <n v="0"/>
    <n v="0"/>
    <x v="2"/>
  </r>
  <r>
    <x v="27"/>
    <x v="0"/>
    <x v="13"/>
    <x v="1"/>
    <x v="1"/>
    <x v="0"/>
    <x v="218"/>
    <n v="52.2"/>
    <n v="52.2"/>
    <n v="52.2"/>
    <n v="52.2"/>
    <n v="52.2"/>
    <n v="52.2"/>
    <n v="52.2"/>
    <n v="52.2"/>
    <n v="52.2"/>
    <n v="53.52"/>
    <n v="53.73"/>
    <n v="53.73"/>
    <x v="0"/>
  </r>
  <r>
    <x v="27"/>
    <x v="0"/>
    <x v="13"/>
    <x v="1"/>
    <x v="1"/>
    <x v="0"/>
    <x v="218"/>
    <n v="53.73"/>
    <n v="53.73"/>
    <n v="53.73"/>
    <n v="0"/>
    <n v="53.73"/>
    <n v="107.45"/>
    <n v="53.73"/>
    <n v="53.73"/>
    <n v="101.08"/>
    <n v="55.81"/>
    <n v="55.81"/>
    <n v="33.49"/>
    <x v="1"/>
  </r>
  <r>
    <x v="27"/>
    <x v="0"/>
    <x v="13"/>
    <x v="1"/>
    <x v="1"/>
    <x v="0"/>
    <x v="218"/>
    <n v="0"/>
    <n v="0"/>
    <n v="0"/>
    <n v="48.13"/>
    <n v="48.13"/>
    <n v="48.13"/>
    <n v="48.13"/>
    <n v="48.13"/>
    <n v="48.13"/>
    <n v="48.13"/>
    <n v="48.13"/>
    <n v="48.13"/>
    <x v="3"/>
  </r>
  <r>
    <x v="27"/>
    <x v="0"/>
    <x v="13"/>
    <x v="1"/>
    <x v="1"/>
    <x v="0"/>
    <x v="218"/>
    <n v="29.89"/>
    <n v="2.5299999999999998"/>
    <n v="2.5299999999999998"/>
    <n v="2.5299999999999998"/>
    <n v="2.5299999999999998"/>
    <n v="2.5299999999999998"/>
    <n v="0"/>
    <n v="0"/>
    <n v="0"/>
    <n v="0"/>
    <n v="0"/>
    <n v="0"/>
    <x v="4"/>
  </r>
  <r>
    <x v="27"/>
    <x v="0"/>
    <x v="13"/>
    <x v="1"/>
    <x v="1"/>
    <x v="0"/>
    <x v="219"/>
    <n v="0"/>
    <n v="0"/>
    <n v="0"/>
    <n v="-15.47"/>
    <n v="0"/>
    <n v="21.65"/>
    <n v="0"/>
    <n v="0"/>
    <n v="0"/>
    <n v="0"/>
    <n v="0"/>
    <n v="0"/>
    <x v="0"/>
  </r>
  <r>
    <x v="27"/>
    <x v="0"/>
    <x v="13"/>
    <x v="1"/>
    <x v="1"/>
    <x v="0"/>
    <x v="220"/>
    <n v="0"/>
    <n v="0"/>
    <n v="0"/>
    <n v="0"/>
    <n v="0"/>
    <n v="0"/>
    <n v="0"/>
    <n v="0"/>
    <n v="0"/>
    <n v="0"/>
    <n v="0"/>
    <n v="57.46"/>
    <x v="0"/>
  </r>
  <r>
    <x v="27"/>
    <x v="0"/>
    <x v="13"/>
    <x v="1"/>
    <x v="1"/>
    <x v="0"/>
    <x v="220"/>
    <n v="57.46"/>
    <n v="57.46"/>
    <n v="1235.2"/>
    <n v="1275.74"/>
    <n v="1330.46"/>
    <n v="1385.18"/>
    <n v="1330.46"/>
    <n v="1330.46"/>
    <n v="1330.46"/>
    <n v="1368.46"/>
    <n v="2015.09"/>
    <n v="2017.93"/>
    <x v="1"/>
  </r>
  <r>
    <x v="27"/>
    <x v="0"/>
    <x v="13"/>
    <x v="1"/>
    <x v="1"/>
    <x v="0"/>
    <x v="220"/>
    <n v="2017.93"/>
    <n v="2017.93"/>
    <n v="883"/>
    <n v="801.93"/>
    <n v="612.69000000000005"/>
    <n v="675.77"/>
    <n v="675.77"/>
    <n v="801.93"/>
    <n v="763.93"/>
    <n v="763.93"/>
    <n v="833.82"/>
    <n v="837.4"/>
    <x v="2"/>
  </r>
  <r>
    <x v="27"/>
    <x v="0"/>
    <x v="13"/>
    <x v="1"/>
    <x v="1"/>
    <x v="0"/>
    <x v="220"/>
    <n v="837.4"/>
    <n v="837.4"/>
    <n v="780.4"/>
    <n v="780.4"/>
    <n v="780.4"/>
    <n v="780.4"/>
    <n v="780.4"/>
    <n v="780.4"/>
    <n v="716.52"/>
    <n v="1961.66"/>
    <n v="2006.92"/>
    <n v="2006.92"/>
    <x v="3"/>
  </r>
  <r>
    <x v="27"/>
    <x v="0"/>
    <x v="13"/>
    <x v="1"/>
    <x v="1"/>
    <x v="0"/>
    <x v="220"/>
    <n v="2006.92"/>
    <n v="2006.92"/>
    <n v="2006.92"/>
    <n v="2006.92"/>
    <n v="2006.92"/>
    <n v="2006.92"/>
    <n v="0"/>
    <n v="0"/>
    <n v="0"/>
    <n v="0"/>
    <n v="0"/>
    <n v="0"/>
    <x v="4"/>
  </r>
  <r>
    <x v="27"/>
    <x v="0"/>
    <x v="13"/>
    <x v="1"/>
    <x v="1"/>
    <x v="0"/>
    <x v="221"/>
    <n v="0"/>
    <n v="0"/>
    <n v="0"/>
    <n v="15.71"/>
    <n v="20.27"/>
    <n v="20.27"/>
    <n v="20.27"/>
    <n v="20.27"/>
    <n v="20.27"/>
    <n v="4.5599999999999996"/>
    <n v="0"/>
    <n v="0"/>
    <x v="3"/>
  </r>
  <r>
    <x v="27"/>
    <x v="0"/>
    <x v="13"/>
    <x v="1"/>
    <x v="1"/>
    <x v="0"/>
    <x v="223"/>
    <n v="2603.69"/>
    <n v="2656.89"/>
    <n v="2603.69"/>
    <n v="2322.4699999999998"/>
    <n v="2322.4699999999998"/>
    <n v="2358.9899999999998"/>
    <n v="2358.9899999999998"/>
    <n v="2358.9899999999998"/>
    <n v="2358.9899999999998"/>
    <n v="1558.89"/>
    <n v="1628.98"/>
    <n v="2388.98"/>
    <x v="0"/>
  </r>
  <r>
    <x v="27"/>
    <x v="0"/>
    <x v="13"/>
    <x v="1"/>
    <x v="1"/>
    <x v="0"/>
    <x v="223"/>
    <n v="1674.58"/>
    <n v="1182.25"/>
    <n v="748.71"/>
    <n v="748.71"/>
    <n v="748.71"/>
    <n v="748.71"/>
    <n v="748.71"/>
    <n v="1213.58"/>
    <n v="1251.58"/>
    <n v="1245.8900000000001"/>
    <n v="1582.64"/>
    <n v="1102.1400000000001"/>
    <x v="1"/>
  </r>
  <r>
    <x v="27"/>
    <x v="0"/>
    <x v="13"/>
    <x v="1"/>
    <x v="1"/>
    <x v="0"/>
    <x v="223"/>
    <n v="1271.6500000000001"/>
    <n v="1278.6400000000001"/>
    <n v="1629.49"/>
    <n v="731.17"/>
    <n v="1440.26"/>
    <n v="1526.14"/>
    <n v="1379.15"/>
    <n v="1830.07"/>
    <n v="1744.33"/>
    <n v="1744.33"/>
    <n v="3981.08"/>
    <n v="2569.38"/>
    <x v="2"/>
  </r>
  <r>
    <x v="27"/>
    <x v="0"/>
    <x v="13"/>
    <x v="1"/>
    <x v="1"/>
    <x v="0"/>
    <x v="223"/>
    <n v="1971.51"/>
    <n v="2018.38"/>
    <n v="3538.38"/>
    <n v="3538.38"/>
    <n v="2028.7"/>
    <n v="2082.02"/>
    <n v="2072.81"/>
    <n v="1926.33"/>
    <n v="1903.53"/>
    <n v="1664.13"/>
    <n v="2213.79"/>
    <n v="1727.06"/>
    <x v="3"/>
  </r>
  <r>
    <x v="27"/>
    <x v="0"/>
    <x v="13"/>
    <x v="1"/>
    <x v="1"/>
    <x v="0"/>
    <x v="223"/>
    <n v="1587.06"/>
    <n v="1678.79"/>
    <n v="1587.59"/>
    <n v="1587.59"/>
    <n v="2364.3000000000002"/>
    <n v="1604.87"/>
    <n v="0"/>
    <n v="0"/>
    <n v="0"/>
    <n v="0"/>
    <n v="0"/>
    <n v="0"/>
    <x v="4"/>
  </r>
  <r>
    <x v="27"/>
    <x v="0"/>
    <x v="13"/>
    <x v="1"/>
    <x v="1"/>
    <x v="0"/>
    <x v="225"/>
    <n v="608.38"/>
    <n v="608.38"/>
    <n v="608.38"/>
    <n v="608.38"/>
    <n v="608.38"/>
    <n v="608.38"/>
    <n v="608.38"/>
    <n v="627.61"/>
    <n v="627.61"/>
    <n v="627.61"/>
    <n v="627.61"/>
    <n v="627.61"/>
    <x v="0"/>
  </r>
  <r>
    <x v="27"/>
    <x v="0"/>
    <x v="13"/>
    <x v="1"/>
    <x v="1"/>
    <x v="0"/>
    <x v="225"/>
    <n v="627.61"/>
    <n v="1004.31"/>
    <n v="1305.78"/>
    <n v="991.97"/>
    <n v="991.97"/>
    <n v="991.97"/>
    <n v="991.97"/>
    <n v="1000.43"/>
    <n v="1129.33"/>
    <n v="1129.33"/>
    <n v="1193.78"/>
    <n v="1202.9000000000001"/>
    <x v="1"/>
  </r>
  <r>
    <x v="27"/>
    <x v="0"/>
    <x v="13"/>
    <x v="1"/>
    <x v="1"/>
    <x v="0"/>
    <x v="225"/>
    <n v="1331.81"/>
    <n v="1350.87"/>
    <n v="1174.19"/>
    <n v="969.67"/>
    <n v="969.67"/>
    <n v="1482.29"/>
    <n v="2090.29"/>
    <n v="2571.04"/>
    <n v="2799.04"/>
    <n v="2419.04"/>
    <n v="6377.12"/>
    <n v="2029.92"/>
    <x v="2"/>
  </r>
  <r>
    <x v="27"/>
    <x v="0"/>
    <x v="13"/>
    <x v="1"/>
    <x v="1"/>
    <x v="0"/>
    <x v="225"/>
    <n v="2273.12"/>
    <n v="2909.75"/>
    <n v="3365.75"/>
    <n v="3365.75"/>
    <n v="3365.75"/>
    <n v="3365.75"/>
    <n v="3438.22"/>
    <n v="3509.91"/>
    <n v="1473.11"/>
    <n v="2141.91"/>
    <n v="2141.91"/>
    <n v="2764.47"/>
    <x v="3"/>
  </r>
  <r>
    <x v="27"/>
    <x v="0"/>
    <x v="13"/>
    <x v="1"/>
    <x v="1"/>
    <x v="0"/>
    <x v="225"/>
    <n v="6350.14"/>
    <n v="3920.41"/>
    <n v="5517.23"/>
    <n v="5545.3"/>
    <n v="1425.34"/>
    <n v="5612.94"/>
    <n v="0"/>
    <n v="0"/>
    <n v="0"/>
    <n v="0"/>
    <n v="0"/>
    <n v="0"/>
    <x v="4"/>
  </r>
  <r>
    <x v="27"/>
    <x v="0"/>
    <x v="13"/>
    <x v="1"/>
    <x v="1"/>
    <x v="0"/>
    <x v="226"/>
    <n v="2619.48"/>
    <n v="2611.88"/>
    <n v="2611.88"/>
    <n v="2611.88"/>
    <n v="2611.88"/>
    <n v="2611.88"/>
    <n v="2684.08"/>
    <n v="2684.08"/>
    <n v="2684.08"/>
    <n v="2858.27"/>
    <n v="2858.27"/>
    <n v="2858.27"/>
    <x v="0"/>
  </r>
  <r>
    <x v="27"/>
    <x v="0"/>
    <x v="13"/>
    <x v="1"/>
    <x v="1"/>
    <x v="0"/>
    <x v="226"/>
    <n v="2858.27"/>
    <n v="2371.08"/>
    <n v="3345.45"/>
    <n v="1429.13"/>
    <n v="1429.13"/>
    <n v="1429.13"/>
    <n v="1543"/>
    <n v="1512.69"/>
    <n v="2047.74"/>
    <n v="2047.74"/>
    <n v="2340.27"/>
    <n v="2392.87"/>
    <x v="1"/>
  </r>
  <r>
    <x v="27"/>
    <x v="0"/>
    <x v="13"/>
    <x v="1"/>
    <x v="1"/>
    <x v="0"/>
    <x v="226"/>
    <n v="2926.15"/>
    <n v="2925.34"/>
    <n v="2213.9899999999998"/>
    <n v="2196.81"/>
    <n v="2255.2600000000002"/>
    <n v="2427.7800000000002"/>
    <n v="2776.67"/>
    <n v="3314.58"/>
    <n v="3296.34"/>
    <n v="3225.54"/>
    <n v="3246.83"/>
    <n v="3310.68"/>
    <x v="2"/>
  </r>
  <r>
    <x v="27"/>
    <x v="0"/>
    <x v="13"/>
    <x v="1"/>
    <x v="1"/>
    <x v="0"/>
    <x v="226"/>
    <n v="3289.39"/>
    <n v="3289.39"/>
    <n v="3311.59"/>
    <n v="3289.39"/>
    <n v="3360.66"/>
    <n v="3360.66"/>
    <n v="3360.66"/>
    <n v="3360.66"/>
    <n v="3454.56"/>
    <n v="3504.97"/>
    <n v="3504.97"/>
    <n v="3556.37"/>
    <x v="3"/>
  </r>
  <r>
    <x v="27"/>
    <x v="0"/>
    <x v="13"/>
    <x v="1"/>
    <x v="1"/>
    <x v="0"/>
    <x v="226"/>
    <n v="3556.37"/>
    <n v="3571.93"/>
    <n v="3556.37"/>
    <n v="3556.37"/>
    <n v="3584.57"/>
    <n v="3584.57"/>
    <n v="0"/>
    <n v="0"/>
    <n v="0"/>
    <n v="0"/>
    <n v="0"/>
    <n v="0"/>
    <x v="4"/>
  </r>
  <r>
    <x v="27"/>
    <x v="0"/>
    <x v="13"/>
    <x v="1"/>
    <x v="1"/>
    <x v="0"/>
    <x v="227"/>
    <n v="11655.08"/>
    <n v="11820.35"/>
    <n v="11911.55"/>
    <n v="11834.79"/>
    <n v="8088.45"/>
    <n v="7627.23"/>
    <n v="7518.17"/>
    <n v="7791.77"/>
    <n v="7648.13"/>
    <n v="7594.93"/>
    <n v="7610.13"/>
    <n v="9817.93"/>
    <x v="0"/>
  </r>
  <r>
    <x v="27"/>
    <x v="0"/>
    <x v="13"/>
    <x v="1"/>
    <x v="1"/>
    <x v="0"/>
    <x v="227"/>
    <n v="9986.94"/>
    <n v="10392.959999999999"/>
    <n v="10088.959999999999"/>
    <n v="5294.14"/>
    <n v="5202.18"/>
    <n v="5185.46"/>
    <n v="5228.78"/>
    <n v="2955.45"/>
    <n v="4056.01"/>
    <n v="4056.01"/>
    <n v="4623.3900000000003"/>
    <n v="4721.24"/>
    <x v="1"/>
  </r>
  <r>
    <x v="27"/>
    <x v="0"/>
    <x v="13"/>
    <x v="1"/>
    <x v="1"/>
    <x v="0"/>
    <x v="227"/>
    <n v="5878.75"/>
    <n v="6083.68"/>
    <n v="5041.16"/>
    <n v="5037.2299999999996"/>
    <n v="5022.16"/>
    <n v="5389.93"/>
    <n v="5389.93"/>
    <n v="6126.77"/>
    <n v="5921.98"/>
    <n v="3824.2"/>
    <n v="3824.2"/>
    <n v="3807.98"/>
    <x v="2"/>
  </r>
  <r>
    <x v="27"/>
    <x v="0"/>
    <x v="13"/>
    <x v="1"/>
    <x v="1"/>
    <x v="0"/>
    <x v="227"/>
    <n v="3767.2"/>
    <n v="4165.13"/>
    <n v="4165.13"/>
    <n v="4168.93"/>
    <n v="4168.93"/>
    <n v="4168.93"/>
    <n v="4212"/>
    <n v="7295.54"/>
    <n v="7295.54"/>
    <n v="7295.54"/>
    <n v="7295.54"/>
    <n v="7295.54"/>
    <x v="3"/>
  </r>
  <r>
    <x v="27"/>
    <x v="0"/>
    <x v="13"/>
    <x v="1"/>
    <x v="1"/>
    <x v="0"/>
    <x v="227"/>
    <n v="7249.94"/>
    <n v="7473.39"/>
    <n v="7461.99"/>
    <n v="7461.99"/>
    <n v="7461.99"/>
    <n v="7461.99"/>
    <n v="0"/>
    <n v="0"/>
    <n v="0"/>
    <n v="0"/>
    <n v="0"/>
    <n v="0"/>
    <x v="4"/>
  </r>
  <r>
    <x v="27"/>
    <x v="0"/>
    <x v="13"/>
    <x v="1"/>
    <x v="1"/>
    <x v="0"/>
    <x v="228"/>
    <n v="63250.86"/>
    <n v="63250.86"/>
    <n v="66477.3"/>
    <n v="64915.44"/>
    <n v="68705.69"/>
    <n v="53926.59"/>
    <n v="62934.69"/>
    <n v="70001.67"/>
    <n v="72582.58"/>
    <n v="67487.14"/>
    <n v="67369.19"/>
    <n v="65045.11"/>
    <x v="0"/>
  </r>
  <r>
    <x v="27"/>
    <x v="0"/>
    <x v="13"/>
    <x v="1"/>
    <x v="1"/>
    <x v="0"/>
    <x v="228"/>
    <n v="65421.29"/>
    <n v="68535.929999999993"/>
    <n v="70077.759999999995"/>
    <n v="55015.61"/>
    <n v="55912.41"/>
    <n v="48333.67"/>
    <n v="44688.95"/>
    <n v="44737.34"/>
    <n v="54697.05"/>
    <n v="54634.37"/>
    <n v="59696.78"/>
    <n v="60079"/>
    <x v="1"/>
  </r>
  <r>
    <x v="27"/>
    <x v="0"/>
    <x v="13"/>
    <x v="1"/>
    <x v="1"/>
    <x v="0"/>
    <x v="228"/>
    <n v="70758.3"/>
    <n v="70514.39"/>
    <n v="60413.08"/>
    <n v="50188.38"/>
    <n v="61916.9"/>
    <n v="70244.36"/>
    <n v="72130.59"/>
    <n v="80657.960000000006"/>
    <n v="82897.539999999994"/>
    <n v="83725.710000000006"/>
    <n v="84787.15"/>
    <n v="84725.96"/>
    <x v="2"/>
  </r>
  <r>
    <x v="27"/>
    <x v="0"/>
    <x v="13"/>
    <x v="1"/>
    <x v="1"/>
    <x v="0"/>
    <x v="228"/>
    <n v="77711.66"/>
    <n v="78162.38"/>
    <n v="80393.039999999994"/>
    <n v="81846.25"/>
    <n v="80071.58"/>
    <n v="78610.81"/>
    <n v="81636.5"/>
    <n v="82341.990000000005"/>
    <n v="82451.05"/>
    <n v="82971.22"/>
    <n v="83175.75"/>
    <n v="83381.440000000002"/>
    <x v="3"/>
  </r>
  <r>
    <x v="27"/>
    <x v="0"/>
    <x v="13"/>
    <x v="1"/>
    <x v="1"/>
    <x v="0"/>
    <x v="228"/>
    <n v="83701.55"/>
    <n v="83985.35"/>
    <n v="84654.53"/>
    <n v="84927.14"/>
    <n v="84652.06"/>
    <n v="82919.94"/>
    <n v="0"/>
    <n v="0"/>
    <n v="0"/>
    <n v="0"/>
    <n v="0"/>
    <n v="0"/>
    <x v="4"/>
  </r>
  <r>
    <x v="27"/>
    <x v="0"/>
    <x v="13"/>
    <x v="1"/>
    <x v="1"/>
    <x v="0"/>
    <x v="230"/>
    <n v="617.48"/>
    <n v="617.48"/>
    <n v="617.48"/>
    <n v="646.29999999999995"/>
    <n v="646.29999999999995"/>
    <n v="1292.5999999999999"/>
    <n v="0"/>
    <n v="646.29999999999995"/>
    <n v="646.29999999999995"/>
    <n v="646.29999999999995"/>
    <n v="646.29999999999995"/>
    <n v="646.29999999999995"/>
    <x v="0"/>
  </r>
  <r>
    <x v="27"/>
    <x v="0"/>
    <x v="13"/>
    <x v="1"/>
    <x v="1"/>
    <x v="0"/>
    <x v="230"/>
    <n v="646.29999999999995"/>
    <n v="646.29999999999995"/>
    <n v="646.29999999999995"/>
    <n v="333.85"/>
    <n v="333.85"/>
    <n v="333.85"/>
    <n v="333.85"/>
    <n v="333.85"/>
    <n v="467.39"/>
    <n v="467.39"/>
    <n v="534.16"/>
    <n v="664.72"/>
    <x v="1"/>
  </r>
  <r>
    <x v="27"/>
    <x v="0"/>
    <x v="13"/>
    <x v="1"/>
    <x v="1"/>
    <x v="0"/>
    <x v="230"/>
    <n v="1023.77"/>
    <n v="1023.77"/>
    <n v="823.45"/>
    <n v="855.88"/>
    <n v="855.88"/>
    <n v="927.28"/>
    <n v="927.28"/>
    <n v="1070.0899999999999"/>
    <n v="1070.0899999999999"/>
    <n v="1070.0899999999999"/>
    <n v="1070.0899999999999"/>
    <n v="1084.3900000000001"/>
    <x v="2"/>
  </r>
  <r>
    <x v="27"/>
    <x v="0"/>
    <x v="13"/>
    <x v="1"/>
    <x v="1"/>
    <x v="0"/>
    <x v="230"/>
    <n v="1109.1099999999999"/>
    <n v="1109.1099999999999"/>
    <n v="1109.1099999999999"/>
    <n v="1192.8699999999999"/>
    <n v="1034.8399999999999"/>
    <n v="797.79"/>
    <n v="797.79"/>
    <n v="797.79"/>
    <n v="797.79"/>
    <n v="797.79"/>
    <n v="797.79"/>
    <n v="797.79"/>
    <x v="3"/>
  </r>
  <r>
    <x v="27"/>
    <x v="0"/>
    <x v="13"/>
    <x v="1"/>
    <x v="1"/>
    <x v="0"/>
    <x v="230"/>
    <n v="797.79"/>
    <n v="797.79"/>
    <n v="797.79"/>
    <n v="239.34"/>
    <n v="0"/>
    <n v="0"/>
    <n v="0"/>
    <n v="0"/>
    <n v="0"/>
    <n v="0"/>
    <n v="0"/>
    <n v="0"/>
    <x v="4"/>
  </r>
  <r>
    <x v="27"/>
    <x v="0"/>
    <x v="13"/>
    <x v="1"/>
    <x v="1"/>
    <x v="0"/>
    <x v="231"/>
    <n v="31.76"/>
    <n v="31.76"/>
    <n v="31.76"/>
    <n v="31.76"/>
    <n v="31.76"/>
    <n v="31.76"/>
    <n v="31.76"/>
    <n v="31.76"/>
    <n v="32.81"/>
    <n v="0"/>
    <n v="0"/>
    <n v="0"/>
    <x v="0"/>
  </r>
  <r>
    <x v="27"/>
    <x v="0"/>
    <x v="13"/>
    <x v="1"/>
    <x v="1"/>
    <x v="0"/>
    <x v="232"/>
    <n v="90.86"/>
    <n v="93.02"/>
    <n v="93.02"/>
    <n v="93.02"/>
    <n v="93.02"/>
    <n v="93.02"/>
    <n v="98.6"/>
    <n v="111.63"/>
    <n v="111.63"/>
    <n v="111.63"/>
    <n v="111.63"/>
    <n v="111.88"/>
    <x v="0"/>
  </r>
  <r>
    <x v="27"/>
    <x v="0"/>
    <x v="13"/>
    <x v="1"/>
    <x v="1"/>
    <x v="0"/>
    <x v="232"/>
    <n v="0"/>
    <n v="0"/>
    <n v="0"/>
    <n v="0"/>
    <n v="0"/>
    <n v="1.41"/>
    <n v="65.7"/>
    <n v="65.69"/>
    <n v="91.56"/>
    <n v="91.3"/>
    <n v="103.34"/>
    <n v="103"/>
    <x v="1"/>
  </r>
  <r>
    <x v="27"/>
    <x v="0"/>
    <x v="13"/>
    <x v="1"/>
    <x v="1"/>
    <x v="0"/>
    <x v="232"/>
    <n v="129.91999999999999"/>
    <n v="134.97999999999999"/>
    <n v="93.46"/>
    <n v="93.43"/>
    <n v="93.35"/>
    <n v="106.61"/>
    <n v="106.58"/>
    <n v="133.25"/>
    <n v="133.24"/>
    <n v="133.22999999999999"/>
    <n v="0"/>
    <n v="266.45999999999998"/>
    <x v="2"/>
  </r>
  <r>
    <x v="27"/>
    <x v="0"/>
    <x v="13"/>
    <x v="1"/>
    <x v="1"/>
    <x v="0"/>
    <x v="232"/>
    <n v="137.29"/>
    <n v="146.77000000000001"/>
    <n v="146.77000000000001"/>
    <n v="146.77000000000001"/>
    <n v="146.77000000000001"/>
    <n v="146.77000000000001"/>
    <n v="146.77000000000001"/>
    <n v="146.85"/>
    <n v="146.77000000000001"/>
    <n v="146.77000000000001"/>
    <n v="146.77000000000001"/>
    <n v="146.77000000000001"/>
    <x v="3"/>
  </r>
  <r>
    <x v="27"/>
    <x v="0"/>
    <x v="13"/>
    <x v="1"/>
    <x v="1"/>
    <x v="0"/>
    <x v="232"/>
    <n v="149.38"/>
    <n v="155.47"/>
    <n v="155.47"/>
    <n v="155.47999999999999"/>
    <n v="155.47"/>
    <n v="155.47"/>
    <n v="0"/>
    <n v="0"/>
    <n v="0"/>
    <n v="0"/>
    <n v="0"/>
    <n v="0"/>
    <x v="4"/>
  </r>
  <r>
    <x v="27"/>
    <x v="0"/>
    <x v="13"/>
    <x v="1"/>
    <x v="1"/>
    <x v="0"/>
    <x v="235"/>
    <n v="22.8"/>
    <n v="239.4"/>
    <n v="380"/>
    <n v="15.2"/>
    <n v="266"/>
    <n v="5950.8"/>
    <n v="5973.6"/>
    <n v="6543.6"/>
    <n v="38"/>
    <n v="3420"/>
    <n v="57"/>
    <n v="0"/>
    <x v="0"/>
  </r>
  <r>
    <x v="27"/>
    <x v="0"/>
    <x v="13"/>
    <x v="1"/>
    <x v="1"/>
    <x v="0"/>
    <x v="280"/>
    <n v="0"/>
    <n v="0"/>
    <n v="0"/>
    <n v="0"/>
    <n v="34.71"/>
    <n v="0"/>
    <n v="0"/>
    <n v="0"/>
    <n v="0"/>
    <n v="0"/>
    <n v="0"/>
    <n v="0"/>
    <x v="0"/>
  </r>
  <r>
    <x v="27"/>
    <x v="0"/>
    <x v="13"/>
    <x v="1"/>
    <x v="1"/>
    <x v="0"/>
    <x v="236"/>
    <n v="1580.86"/>
    <n v="1580.86"/>
    <n v="1666.97"/>
    <n v="1911.59"/>
    <n v="1862.08"/>
    <n v="1862.08"/>
    <n v="1862.08"/>
    <n v="2097.83"/>
    <n v="1862.08"/>
    <n v="1862.08"/>
    <n v="1909.64"/>
    <n v="1909.64"/>
    <x v="0"/>
  </r>
  <r>
    <x v="27"/>
    <x v="0"/>
    <x v="13"/>
    <x v="1"/>
    <x v="1"/>
    <x v="0"/>
    <x v="236"/>
    <n v="1909.64"/>
    <n v="1909.64"/>
    <n v="1909.64"/>
    <n v="1909.64"/>
    <n v="1909.64"/>
    <n v="1909.64"/>
    <n v="1909.64"/>
    <n v="1909.64"/>
    <n v="1922.49"/>
    <n v="1909.64"/>
    <n v="2000.75"/>
    <n v="1600.6"/>
    <x v="1"/>
  </r>
  <r>
    <x v="27"/>
    <x v="0"/>
    <x v="13"/>
    <x v="1"/>
    <x v="1"/>
    <x v="0"/>
    <x v="236"/>
    <n v="-4319.3"/>
    <n v="2000.75"/>
    <n v="1400.52"/>
    <n v="1400.52"/>
    <n v="2000.75"/>
    <n v="2000.75"/>
    <n v="-400.15"/>
    <n v="3401.27"/>
    <n v="2000.75"/>
    <n v="2000.75"/>
    <n v="2222.42"/>
    <n v="2222.42"/>
    <x v="2"/>
  </r>
  <r>
    <x v="27"/>
    <x v="0"/>
    <x v="13"/>
    <x v="1"/>
    <x v="1"/>
    <x v="0"/>
    <x v="236"/>
    <n v="2222.42"/>
    <n v="2222.42"/>
    <n v="2222.42"/>
    <n v="2222.42"/>
    <n v="2222.42"/>
    <n v="2222.42"/>
    <n v="2222.42"/>
    <n v="2222.42"/>
    <n v="2222.42"/>
    <n v="2222.42"/>
    <n v="2365.9899999999998"/>
    <n v="2365.9899999999998"/>
    <x v="3"/>
  </r>
  <r>
    <x v="27"/>
    <x v="0"/>
    <x v="13"/>
    <x v="1"/>
    <x v="1"/>
    <x v="0"/>
    <x v="236"/>
    <n v="2365.9899999999998"/>
    <n v="2365.9899999999998"/>
    <n v="2365.9899999999998"/>
    <n v="2365.9899999999998"/>
    <n v="2365.9899999999998"/>
    <n v="2365.9899999999998"/>
    <n v="0"/>
    <n v="0"/>
    <n v="0"/>
    <n v="0"/>
    <n v="0"/>
    <n v="0"/>
    <x v="4"/>
  </r>
  <r>
    <x v="27"/>
    <x v="0"/>
    <x v="13"/>
    <x v="1"/>
    <x v="1"/>
    <x v="0"/>
    <x v="281"/>
    <n v="0"/>
    <n v="0"/>
    <n v="0"/>
    <n v="0"/>
    <n v="0"/>
    <n v="0"/>
    <n v="0"/>
    <n v="0"/>
    <n v="0"/>
    <n v="0"/>
    <n v="0"/>
    <n v="316.16000000000003"/>
    <x v="1"/>
  </r>
  <r>
    <x v="27"/>
    <x v="0"/>
    <x v="13"/>
    <x v="1"/>
    <x v="1"/>
    <x v="0"/>
    <x v="281"/>
    <n v="316.16000000000003"/>
    <n v="316.16000000000003"/>
    <n v="316.16000000000003"/>
    <n v="316.16000000000003"/>
    <n v="316.16000000000003"/>
    <n v="316.16000000000003"/>
    <n v="316.16000000000003"/>
    <n v="316.16000000000003"/>
    <n v="316.16000000000003"/>
    <n v="316.16000000000003"/>
    <n v="316.16000000000003"/>
    <n v="666.97"/>
    <x v="2"/>
  </r>
  <r>
    <x v="27"/>
    <x v="0"/>
    <x v="13"/>
    <x v="1"/>
    <x v="1"/>
    <x v="0"/>
    <x v="281"/>
    <n v="479.87"/>
    <n v="316.16000000000003"/>
    <n v="316.16000000000003"/>
    <n v="316.16000000000003"/>
    <n v="316.16000000000003"/>
    <n v="316.16000000000003"/>
    <n v="316.16000000000003"/>
    <n v="316.16000000000003"/>
    <n v="0"/>
    <n v="0"/>
    <n v="0"/>
    <n v="0"/>
    <x v="3"/>
  </r>
  <r>
    <x v="27"/>
    <x v="0"/>
    <x v="13"/>
    <x v="1"/>
    <x v="1"/>
    <x v="0"/>
    <x v="238"/>
    <n v="-33959.24"/>
    <n v="-39526.57"/>
    <n v="-60446.95"/>
    <n v="-31854.05"/>
    <n v="-41455.72"/>
    <n v="-40462.370000000003"/>
    <n v="-37486.36"/>
    <n v="-38351.86"/>
    <n v="-38314.269999999997"/>
    <n v="-38626.339999999997"/>
    <n v="-48356.45"/>
    <n v="-57337"/>
    <x v="0"/>
  </r>
  <r>
    <x v="27"/>
    <x v="0"/>
    <x v="13"/>
    <x v="1"/>
    <x v="1"/>
    <x v="0"/>
    <x v="238"/>
    <n v="-35736.129999999997"/>
    <n v="-41777.39"/>
    <n v="-43025.11"/>
    <n v="-37679.230000000003"/>
    <n v="-43614.58"/>
    <n v="-39651.79"/>
    <n v="-50426.14"/>
    <n v="-38857.93"/>
    <n v="-44855.99"/>
    <n v="-44075.54"/>
    <n v="-49558.68"/>
    <n v="-72196.47"/>
    <x v="1"/>
  </r>
  <r>
    <x v="27"/>
    <x v="0"/>
    <x v="13"/>
    <x v="1"/>
    <x v="1"/>
    <x v="0"/>
    <x v="238"/>
    <n v="-35024.959999999999"/>
    <n v="-38435.17"/>
    <n v="-37191.67"/>
    <n v="-38160.839999999997"/>
    <n v="-41613.82"/>
    <n v="-37465.1"/>
    <n v="-36716.720000000001"/>
    <n v="-32412.880000000001"/>
    <n v="-46207.97"/>
    <n v="-35211.39"/>
    <n v="-44362.37"/>
    <n v="-90728.01"/>
    <x v="2"/>
  </r>
  <r>
    <x v="27"/>
    <x v="0"/>
    <x v="13"/>
    <x v="1"/>
    <x v="1"/>
    <x v="0"/>
    <x v="238"/>
    <n v="-36685.43"/>
    <n v="-36100.160000000003"/>
    <n v="-41093.919999999998"/>
    <n v="-43002.23"/>
    <n v="-44644.39"/>
    <n v="-35274.76"/>
    <n v="-32685.69"/>
    <n v="-28015.93"/>
    <n v="-29691.78"/>
    <n v="-36246.67"/>
    <n v="-27032.9"/>
    <n v="-51027.45"/>
    <x v="3"/>
  </r>
  <r>
    <x v="27"/>
    <x v="0"/>
    <x v="13"/>
    <x v="1"/>
    <x v="1"/>
    <x v="0"/>
    <x v="238"/>
    <n v="-31743.89"/>
    <n v="-26687.56"/>
    <n v="-35996.75"/>
    <n v="-29451.31"/>
    <n v="-32302.19"/>
    <n v="-49996.9"/>
    <n v="0"/>
    <n v="0"/>
    <n v="0"/>
    <n v="0"/>
    <n v="0"/>
    <n v="0"/>
    <x v="4"/>
  </r>
  <r>
    <x v="27"/>
    <x v="0"/>
    <x v="13"/>
    <x v="1"/>
    <x v="1"/>
    <x v="0"/>
    <x v="239"/>
    <n v="116.2"/>
    <n v="126.75"/>
    <n v="126.91"/>
    <n v="63.91"/>
    <n v="64.040000000000006"/>
    <n v="63.17"/>
    <n v="0"/>
    <n v="0"/>
    <n v="0"/>
    <n v="0"/>
    <n v="0"/>
    <n v="0"/>
    <x v="1"/>
  </r>
  <r>
    <x v="27"/>
    <x v="0"/>
    <x v="13"/>
    <x v="1"/>
    <x v="1"/>
    <x v="0"/>
    <x v="239"/>
    <n v="0"/>
    <n v="0"/>
    <n v="0"/>
    <n v="0"/>
    <n v="0"/>
    <n v="0"/>
    <n v="0"/>
    <n v="0"/>
    <n v="0"/>
    <n v="0"/>
    <n v="0"/>
    <n v="0"/>
    <x v="2"/>
  </r>
  <r>
    <x v="27"/>
    <x v="0"/>
    <x v="13"/>
    <x v="1"/>
    <x v="1"/>
    <x v="0"/>
    <x v="241"/>
    <n v="1906.33"/>
    <n v="1906.33"/>
    <n v="1906.33"/>
    <n v="1906.33"/>
    <n v="1989.25"/>
    <n v="1989.25"/>
    <n v="1989.25"/>
    <n v="1989.25"/>
    <n v="1989.25"/>
    <n v="6962.36"/>
    <n v="4682.3599999999997"/>
    <n v="4682.3599999999997"/>
    <x v="0"/>
  </r>
  <r>
    <x v="27"/>
    <x v="0"/>
    <x v="13"/>
    <x v="1"/>
    <x v="1"/>
    <x v="0"/>
    <x v="241"/>
    <n v="4682.3599999999997"/>
    <n v="4682.3599999999997"/>
    <n v="3878.62"/>
    <n v="1713.88"/>
    <n v="1713.88"/>
    <n v="2965.43"/>
    <n v="2965.43"/>
    <n v="2965.43"/>
    <n v="2965.43"/>
    <n v="5013.07"/>
    <n v="5663.17"/>
    <n v="5663.17"/>
    <x v="1"/>
  </r>
  <r>
    <x v="27"/>
    <x v="0"/>
    <x v="13"/>
    <x v="1"/>
    <x v="1"/>
    <x v="0"/>
    <x v="241"/>
    <n v="6963.38"/>
    <n v="6963.38"/>
    <n v="5013.07"/>
    <n v="5013.07"/>
    <n v="5013.07"/>
    <n v="5663.17"/>
    <n v="5663.17"/>
    <n v="6963.38"/>
    <n v="6963.38"/>
    <n v="7664.4"/>
    <n v="7664.4"/>
    <n v="7664.4"/>
    <x v="2"/>
  </r>
  <r>
    <x v="27"/>
    <x v="0"/>
    <x v="13"/>
    <x v="1"/>
    <x v="1"/>
    <x v="0"/>
    <x v="241"/>
    <n v="7664.4"/>
    <n v="7664.4"/>
    <n v="7664.4"/>
    <n v="7664.4"/>
    <n v="7664.4"/>
    <n v="7664.4"/>
    <n v="7664.4"/>
    <n v="7960.8"/>
    <n v="8209.06"/>
    <n v="8726.98"/>
    <n v="8726.98"/>
    <n v="8726.98"/>
    <x v="3"/>
  </r>
  <r>
    <x v="27"/>
    <x v="0"/>
    <x v="13"/>
    <x v="1"/>
    <x v="1"/>
    <x v="0"/>
    <x v="241"/>
    <n v="8856.35"/>
    <n v="8726.98"/>
    <n v="8726.98"/>
    <n v="8726.98"/>
    <n v="8841.82"/>
    <n v="8644.65"/>
    <n v="0"/>
    <n v="0"/>
    <n v="0"/>
    <n v="0"/>
    <n v="0"/>
    <n v="0"/>
    <x v="4"/>
  </r>
  <r>
    <x v="27"/>
    <x v="0"/>
    <x v="13"/>
    <x v="1"/>
    <x v="1"/>
    <x v="0"/>
    <x v="242"/>
    <n v="2723.33"/>
    <n v="2723.33"/>
    <n v="2723.33"/>
    <n v="2723.33"/>
    <n v="2723.33"/>
    <n v="2723.33"/>
    <n v="2993.89"/>
    <n v="4887.8100000000004"/>
    <n v="3264.45"/>
    <n v="2993.89"/>
    <n v="3061.85"/>
    <n v="3061.85"/>
    <x v="0"/>
  </r>
  <r>
    <x v="27"/>
    <x v="0"/>
    <x v="13"/>
    <x v="1"/>
    <x v="1"/>
    <x v="0"/>
    <x v="242"/>
    <n v="3045.89"/>
    <n v="2905.29"/>
    <n v="2791.29"/>
    <n v="1427.31"/>
    <n v="1427.31"/>
    <n v="1427.31"/>
    <n v="1427.31"/>
    <n v="1427.31"/>
    <n v="2024.24"/>
    <n v="2332.27"/>
    <n v="2401.14"/>
    <n v="2401.14"/>
    <x v="1"/>
  </r>
  <r>
    <x v="27"/>
    <x v="0"/>
    <x v="13"/>
    <x v="1"/>
    <x v="1"/>
    <x v="0"/>
    <x v="242"/>
    <n v="2946.22"/>
    <n v="2946.22"/>
    <n v="2088.79"/>
    <n v="2088.79"/>
    <n v="2107.79"/>
    <n v="2397.4"/>
    <n v="2397.4"/>
    <n v="2946.22"/>
    <n v="2946.22"/>
    <n v="2946.22"/>
    <n v="3262.88"/>
    <n v="3262.88"/>
    <x v="2"/>
  </r>
  <r>
    <x v="27"/>
    <x v="0"/>
    <x v="13"/>
    <x v="1"/>
    <x v="1"/>
    <x v="0"/>
    <x v="242"/>
    <n v="3262.88"/>
    <n v="3265.4"/>
    <n v="3265.4"/>
    <n v="3265.4"/>
    <n v="3265.4"/>
    <n v="3265.4"/>
    <n v="3238.09"/>
    <n v="3238.09"/>
    <n v="3238.09"/>
    <n v="3238.09"/>
    <n v="3443.18"/>
    <n v="3443.18"/>
    <x v="3"/>
  </r>
  <r>
    <x v="27"/>
    <x v="0"/>
    <x v="13"/>
    <x v="1"/>
    <x v="1"/>
    <x v="0"/>
    <x v="242"/>
    <n v="3443.18"/>
    <n v="3443.18"/>
    <n v="3443.18"/>
    <n v="3443.18"/>
    <n v="3443.18"/>
    <n v="3443.18"/>
    <n v="0"/>
    <n v="0"/>
    <n v="0"/>
    <n v="0"/>
    <n v="0"/>
    <n v="0"/>
    <x v="4"/>
  </r>
  <r>
    <x v="27"/>
    <x v="0"/>
    <x v="13"/>
    <x v="1"/>
    <x v="1"/>
    <x v="0"/>
    <x v="282"/>
    <n v="0"/>
    <n v="0"/>
    <n v="0"/>
    <n v="0"/>
    <n v="0"/>
    <n v="0"/>
    <n v="114"/>
    <n v="0"/>
    <n v="228"/>
    <n v="0"/>
    <n v="0"/>
    <n v="342"/>
    <x v="0"/>
  </r>
  <r>
    <x v="27"/>
    <x v="0"/>
    <x v="13"/>
    <x v="1"/>
    <x v="1"/>
    <x v="0"/>
    <x v="244"/>
    <n v="231.2"/>
    <n v="211.47"/>
    <n v="146.87"/>
    <n v="215.72"/>
    <n v="293.18"/>
    <n v="180.89"/>
    <n v="197.54"/>
    <n v="147.4"/>
    <n v="257.32"/>
    <n v="210.53"/>
    <n v="157.81"/>
    <n v="140.04"/>
    <x v="0"/>
  </r>
  <r>
    <x v="27"/>
    <x v="0"/>
    <x v="13"/>
    <x v="1"/>
    <x v="1"/>
    <x v="0"/>
    <x v="244"/>
    <n v="137.96"/>
    <n v="131.07"/>
    <n v="87.61"/>
    <n v="116.83"/>
    <n v="77.66"/>
    <n v="63.87"/>
    <n v="102.26"/>
    <n v="178.7"/>
    <n v="123.8"/>
    <n v="103.86"/>
    <n v="138.05000000000001"/>
    <n v="133.25"/>
    <x v="1"/>
  </r>
  <r>
    <x v="27"/>
    <x v="0"/>
    <x v="13"/>
    <x v="1"/>
    <x v="1"/>
    <x v="0"/>
    <x v="244"/>
    <n v="163.97"/>
    <n v="180.51"/>
    <n v="168.69"/>
    <n v="146.38999999999999"/>
    <n v="164.43"/>
    <n v="312.86"/>
    <n v="172.45"/>
    <n v="151.72"/>
    <n v="174.32"/>
    <n v="59.5"/>
    <n v="217.25"/>
    <n v="76.89"/>
    <x v="2"/>
  </r>
  <r>
    <x v="27"/>
    <x v="0"/>
    <x v="13"/>
    <x v="1"/>
    <x v="1"/>
    <x v="0"/>
    <x v="244"/>
    <n v="109.11"/>
    <n v="165.39"/>
    <n v="148.56"/>
    <n v="202.46"/>
    <n v="93.57"/>
    <n v="238.09"/>
    <n v="167.91"/>
    <n v="164.71"/>
    <n v="106.86"/>
    <n v="79.08"/>
    <n v="145.63999999999999"/>
    <n v="214.19"/>
    <x v="3"/>
  </r>
  <r>
    <x v="27"/>
    <x v="0"/>
    <x v="13"/>
    <x v="1"/>
    <x v="1"/>
    <x v="0"/>
    <x v="244"/>
    <n v="123.79"/>
    <n v="173.37"/>
    <n v="165.53"/>
    <n v="176.39"/>
    <n v="109.67"/>
    <n v="152.18"/>
    <n v="0"/>
    <n v="0"/>
    <n v="0"/>
    <n v="0"/>
    <n v="0"/>
    <n v="0"/>
    <x v="4"/>
  </r>
  <r>
    <x v="27"/>
    <x v="0"/>
    <x v="13"/>
    <x v="1"/>
    <x v="1"/>
    <x v="0"/>
    <x v="245"/>
    <n v="0"/>
    <n v="0"/>
    <n v="0"/>
    <n v="0"/>
    <n v="0"/>
    <n v="0"/>
    <n v="0"/>
    <n v="0"/>
    <n v="0"/>
    <n v="0.45"/>
    <n v="0"/>
    <n v="0"/>
    <x v="0"/>
  </r>
  <r>
    <x v="27"/>
    <x v="0"/>
    <x v="13"/>
    <x v="1"/>
    <x v="1"/>
    <x v="0"/>
    <x v="245"/>
    <n v="0"/>
    <n v="0"/>
    <n v="0"/>
    <n v="0"/>
    <n v="2.46"/>
    <n v="0"/>
    <n v="0"/>
    <n v="0"/>
    <n v="0"/>
    <n v="0"/>
    <n v="0"/>
    <n v="0"/>
    <x v="3"/>
  </r>
  <r>
    <x v="27"/>
    <x v="0"/>
    <x v="13"/>
    <x v="1"/>
    <x v="1"/>
    <x v="0"/>
    <x v="245"/>
    <n v="0"/>
    <n v="0"/>
    <n v="0"/>
    <n v="0"/>
    <n v="10.09"/>
    <n v="0"/>
    <n v="0"/>
    <n v="0"/>
    <n v="0"/>
    <n v="0"/>
    <n v="0"/>
    <n v="0"/>
    <x v="4"/>
  </r>
  <r>
    <x v="27"/>
    <x v="0"/>
    <x v="13"/>
    <x v="1"/>
    <x v="1"/>
    <x v="0"/>
    <x v="246"/>
    <n v="5199.71"/>
    <n v="3766.8"/>
    <n v="4793.8500000000004"/>
    <n v="4502.8500000000004"/>
    <n v="5260.3"/>
    <n v="4873.68"/>
    <n v="4157.6899999999996"/>
    <n v="4407.96"/>
    <n v="3708.19"/>
    <n v="4747.01"/>
    <n v="4229.3599999999997"/>
    <n v="4220.78"/>
    <x v="0"/>
  </r>
  <r>
    <x v="27"/>
    <x v="0"/>
    <x v="13"/>
    <x v="1"/>
    <x v="1"/>
    <x v="0"/>
    <x v="246"/>
    <n v="3742.8"/>
    <n v="3292.68"/>
    <n v="2998.3"/>
    <n v="1942.73"/>
    <n v="2329.25"/>
    <n v="2492.77"/>
    <n v="4013"/>
    <n v="3931.55"/>
    <n v="4452.13"/>
    <n v="3261.8"/>
    <n v="4727.84"/>
    <n v="4559.25"/>
    <x v="1"/>
  </r>
  <r>
    <x v="27"/>
    <x v="0"/>
    <x v="13"/>
    <x v="1"/>
    <x v="1"/>
    <x v="0"/>
    <x v="246"/>
    <n v="4884.8500000000004"/>
    <n v="4603.87"/>
    <n v="4168.38"/>
    <n v="4534.58"/>
    <n v="4731.57"/>
    <n v="4824.0200000000004"/>
    <n v="5008.28"/>
    <n v="4298.6899999999996"/>
    <n v="5063.03"/>
    <n v="3769.9"/>
    <n v="4471.63"/>
    <n v="5223.9399999999996"/>
    <x v="2"/>
  </r>
  <r>
    <x v="27"/>
    <x v="0"/>
    <x v="13"/>
    <x v="1"/>
    <x v="1"/>
    <x v="0"/>
    <x v="246"/>
    <n v="3926.05"/>
    <n v="4502.97"/>
    <n v="5189.21"/>
    <n v="5125.8999999999996"/>
    <n v="4681.63"/>
    <n v="6070.76"/>
    <n v="6279.51"/>
    <n v="5585.1"/>
    <n v="4157.45"/>
    <n v="4922.2299999999996"/>
    <n v="5914.18"/>
    <n v="5791.35"/>
    <x v="3"/>
  </r>
  <r>
    <x v="27"/>
    <x v="0"/>
    <x v="13"/>
    <x v="1"/>
    <x v="1"/>
    <x v="0"/>
    <x v="246"/>
    <n v="5232.41"/>
    <n v="5962.25"/>
    <n v="6413.53"/>
    <n v="6637.07"/>
    <n v="6260.84"/>
    <n v="5349.75"/>
    <n v="0"/>
    <n v="0"/>
    <n v="0"/>
    <n v="0"/>
    <n v="0"/>
    <n v="0"/>
    <x v="4"/>
  </r>
  <r>
    <x v="27"/>
    <x v="0"/>
    <x v="13"/>
    <x v="1"/>
    <x v="1"/>
    <x v="0"/>
    <x v="247"/>
    <n v="6.01"/>
    <n v="3.5"/>
    <n v="0"/>
    <n v="12.84"/>
    <n v="3.69"/>
    <n v="0"/>
    <n v="0"/>
    <n v="12.84"/>
    <n v="0"/>
    <n v="0"/>
    <n v="0"/>
    <n v="0"/>
    <x v="0"/>
  </r>
  <r>
    <x v="27"/>
    <x v="0"/>
    <x v="13"/>
    <x v="1"/>
    <x v="1"/>
    <x v="0"/>
    <x v="247"/>
    <n v="0"/>
    <n v="0"/>
    <n v="0"/>
    <n v="3.87"/>
    <n v="0"/>
    <n v="-3.87"/>
    <n v="0"/>
    <n v="0"/>
    <n v="0"/>
    <n v="0"/>
    <n v="0"/>
    <n v="0"/>
    <x v="1"/>
  </r>
  <r>
    <x v="27"/>
    <x v="0"/>
    <x v="13"/>
    <x v="1"/>
    <x v="1"/>
    <x v="0"/>
    <x v="247"/>
    <n v="0"/>
    <n v="0"/>
    <n v="0"/>
    <n v="6.94"/>
    <n v="0"/>
    <n v="0"/>
    <n v="0"/>
    <n v="0"/>
    <n v="0"/>
    <n v="0"/>
    <n v="0"/>
    <n v="28.09"/>
    <x v="2"/>
  </r>
  <r>
    <x v="27"/>
    <x v="0"/>
    <x v="13"/>
    <x v="1"/>
    <x v="1"/>
    <x v="0"/>
    <x v="247"/>
    <n v="4.04"/>
    <n v="0"/>
    <n v="0"/>
    <n v="15.55"/>
    <n v="31.11"/>
    <n v="0"/>
    <n v="4.47"/>
    <n v="38.79"/>
    <n v="0"/>
    <n v="15.55"/>
    <n v="0"/>
    <n v="0"/>
    <x v="3"/>
  </r>
  <r>
    <x v="27"/>
    <x v="0"/>
    <x v="13"/>
    <x v="1"/>
    <x v="1"/>
    <x v="0"/>
    <x v="247"/>
    <n v="0"/>
    <n v="0"/>
    <n v="0"/>
    <n v="0"/>
    <n v="34.08"/>
    <n v="0"/>
    <n v="0"/>
    <n v="0"/>
    <n v="0"/>
    <n v="0"/>
    <n v="0"/>
    <n v="0"/>
    <x v="4"/>
  </r>
  <r>
    <x v="27"/>
    <x v="0"/>
    <x v="13"/>
    <x v="1"/>
    <x v="1"/>
    <x v="0"/>
    <x v="249"/>
    <n v="422.51"/>
    <n v="709.28"/>
    <n v="574.71"/>
    <n v="424.08"/>
    <n v="441.62"/>
    <n v="506.18"/>
    <n v="508.41"/>
    <n v="400.02"/>
    <n v="453.53"/>
    <n v="581.11"/>
    <n v="637.07000000000005"/>
    <n v="584.08000000000004"/>
    <x v="0"/>
  </r>
  <r>
    <x v="27"/>
    <x v="0"/>
    <x v="13"/>
    <x v="1"/>
    <x v="1"/>
    <x v="0"/>
    <x v="249"/>
    <n v="497.23"/>
    <n v="538.24"/>
    <n v="669.73"/>
    <n v="497.3"/>
    <n v="429.91"/>
    <n v="219.69"/>
    <n v="779.93"/>
    <n v="432.97"/>
    <n v="352.2"/>
    <n v="413.39"/>
    <n v="511.17"/>
    <n v="371.31"/>
    <x v="1"/>
  </r>
  <r>
    <x v="27"/>
    <x v="0"/>
    <x v="13"/>
    <x v="1"/>
    <x v="1"/>
    <x v="0"/>
    <x v="249"/>
    <n v="493.15"/>
    <n v="698.71"/>
    <n v="441.85"/>
    <n v="467.99"/>
    <n v="334.77"/>
    <n v="591.15"/>
    <n v="377.29"/>
    <n v="409.17"/>
    <n v="460.65"/>
    <n v="477.11"/>
    <n v="494.7"/>
    <n v="661.35"/>
    <x v="2"/>
  </r>
  <r>
    <x v="27"/>
    <x v="0"/>
    <x v="13"/>
    <x v="1"/>
    <x v="1"/>
    <x v="0"/>
    <x v="249"/>
    <n v="559.29"/>
    <n v="566.72"/>
    <n v="641.04"/>
    <n v="668.56"/>
    <n v="621.36"/>
    <n v="427.11"/>
    <n v="502.81"/>
    <n v="427.35"/>
    <n v="511.31"/>
    <n v="507.96"/>
    <n v="486.77"/>
    <n v="444.18"/>
    <x v="3"/>
  </r>
  <r>
    <x v="27"/>
    <x v="0"/>
    <x v="13"/>
    <x v="1"/>
    <x v="1"/>
    <x v="0"/>
    <x v="249"/>
    <n v="455.42"/>
    <n v="481.41"/>
    <n v="481.22"/>
    <n v="492.54"/>
    <n v="429.24"/>
    <n v="484.71"/>
    <n v="0"/>
    <n v="0"/>
    <n v="0"/>
    <n v="0"/>
    <n v="0"/>
    <n v="0"/>
    <x v="4"/>
  </r>
  <r>
    <x v="27"/>
    <x v="0"/>
    <x v="13"/>
    <x v="1"/>
    <x v="1"/>
    <x v="0"/>
    <x v="250"/>
    <n v="336.41"/>
    <n v="535"/>
    <n v="504.43"/>
    <n v="411.41"/>
    <n v="408.97"/>
    <n v="701.44"/>
    <n v="378.33"/>
    <n v="582.04"/>
    <n v="428.73"/>
    <n v="517.38"/>
    <n v="532.26"/>
    <n v="487.61"/>
    <x v="0"/>
  </r>
  <r>
    <x v="27"/>
    <x v="0"/>
    <x v="13"/>
    <x v="1"/>
    <x v="1"/>
    <x v="0"/>
    <x v="250"/>
    <n v="405.76"/>
    <n v="405.49"/>
    <n v="387.19"/>
    <n v="371"/>
    <n v="382.64"/>
    <n v="230.67"/>
    <n v="202.55"/>
    <n v="258.45"/>
    <n v="345.55"/>
    <n v="310.58999999999997"/>
    <n v="360.13"/>
    <n v="486.47"/>
    <x v="1"/>
  </r>
  <r>
    <x v="27"/>
    <x v="0"/>
    <x v="13"/>
    <x v="1"/>
    <x v="1"/>
    <x v="0"/>
    <x v="250"/>
    <n v="38.93"/>
    <n v="373.23"/>
    <n v="334.52"/>
    <n v="415.63"/>
    <n v="371.63"/>
    <n v="362.51"/>
    <n v="400.13"/>
    <n v="427.14"/>
    <n v="505.98"/>
    <n v="619.87"/>
    <n v="591.84"/>
    <n v="884.4"/>
    <x v="2"/>
  </r>
  <r>
    <x v="27"/>
    <x v="0"/>
    <x v="13"/>
    <x v="1"/>
    <x v="1"/>
    <x v="0"/>
    <x v="250"/>
    <n v="785.69"/>
    <n v="807.03"/>
    <n v="639.22"/>
    <n v="761.68"/>
    <n v="704.01"/>
    <n v="645.70000000000005"/>
    <n v="747.19"/>
    <n v="795.92"/>
    <n v="777.62"/>
    <n v="719.39"/>
    <n v="750.27"/>
    <n v="732.54"/>
    <x v="3"/>
  </r>
  <r>
    <x v="27"/>
    <x v="0"/>
    <x v="13"/>
    <x v="1"/>
    <x v="1"/>
    <x v="0"/>
    <x v="250"/>
    <n v="511.28"/>
    <n v="583"/>
    <n v="456.22"/>
    <n v="424.67"/>
    <n v="428.8"/>
    <n v="440.51"/>
    <n v="0"/>
    <n v="0"/>
    <n v="0"/>
    <n v="0"/>
    <n v="0"/>
    <n v="0"/>
    <x v="4"/>
  </r>
  <r>
    <x v="27"/>
    <x v="0"/>
    <x v="13"/>
    <x v="1"/>
    <x v="1"/>
    <x v="0"/>
    <x v="251"/>
    <n v="290.13"/>
    <n v="89.15"/>
    <n v="58.23"/>
    <n v="44.1"/>
    <n v="96.19"/>
    <n v="162.35"/>
    <n v="83.35"/>
    <n v="96.48"/>
    <n v="4.45"/>
    <n v="5.46"/>
    <n v="5.34"/>
    <n v="15.86"/>
    <x v="0"/>
  </r>
  <r>
    <x v="27"/>
    <x v="0"/>
    <x v="13"/>
    <x v="1"/>
    <x v="1"/>
    <x v="0"/>
    <x v="251"/>
    <n v="3.98"/>
    <n v="6.7"/>
    <n v="4.63"/>
    <n v="6.82"/>
    <n v="19.489999999999998"/>
    <n v="0"/>
    <n v="5.17"/>
    <n v="17.440000000000001"/>
    <n v="4.75"/>
    <n v="5.0199999999999996"/>
    <n v="5.4"/>
    <n v="5.79"/>
    <x v="1"/>
  </r>
  <r>
    <x v="27"/>
    <x v="0"/>
    <x v="13"/>
    <x v="1"/>
    <x v="1"/>
    <x v="0"/>
    <x v="251"/>
    <n v="7.5"/>
    <n v="8.06"/>
    <n v="13"/>
    <n v="4.55"/>
    <n v="5.42"/>
    <n v="5.25"/>
    <n v="5.15"/>
    <n v="6.19"/>
    <n v="6.18"/>
    <n v="5.26"/>
    <n v="5.26"/>
    <n v="5.17"/>
    <x v="2"/>
  </r>
  <r>
    <x v="27"/>
    <x v="0"/>
    <x v="13"/>
    <x v="1"/>
    <x v="1"/>
    <x v="0"/>
    <x v="251"/>
    <n v="5.0199999999999996"/>
    <n v="5.0199999999999996"/>
    <n v="5.0199999999999996"/>
    <n v="5.1100000000000003"/>
    <n v="4.97"/>
    <n v="4.97"/>
    <n v="4.97"/>
    <n v="4.97"/>
    <n v="4.97"/>
    <n v="7.5"/>
    <n v="16.34"/>
    <n v="16.34"/>
    <x v="3"/>
  </r>
  <r>
    <x v="27"/>
    <x v="0"/>
    <x v="13"/>
    <x v="1"/>
    <x v="1"/>
    <x v="0"/>
    <x v="251"/>
    <n v="16.34"/>
    <n v="16.23"/>
    <n v="16.34"/>
    <n v="5.0599999999999996"/>
    <n v="16.149999999999999"/>
    <n v="13.33"/>
    <n v="0"/>
    <n v="0"/>
    <n v="0"/>
    <n v="0"/>
    <n v="0"/>
    <n v="0"/>
    <x v="4"/>
  </r>
  <r>
    <x v="27"/>
    <x v="0"/>
    <x v="13"/>
    <x v="1"/>
    <x v="1"/>
    <x v="0"/>
    <x v="252"/>
    <n v="0"/>
    <n v="0"/>
    <n v="5.0199999999999996"/>
    <n v="10.029999999999999"/>
    <n v="3.99"/>
    <n v="0"/>
    <n v="40.130000000000003"/>
    <n v="0"/>
    <n v="-3.99"/>
    <n v="0"/>
    <n v="0"/>
    <n v="0"/>
    <x v="0"/>
  </r>
  <r>
    <x v="27"/>
    <x v="0"/>
    <x v="13"/>
    <x v="1"/>
    <x v="1"/>
    <x v="0"/>
    <x v="252"/>
    <n v="0"/>
    <n v="0"/>
    <n v="120.38"/>
    <n v="0"/>
    <n v="0"/>
    <n v="20.059999999999999"/>
    <n v="-25.08"/>
    <n v="0"/>
    <n v="16.239999999999998"/>
    <n v="21.65"/>
    <n v="16.239999999999998"/>
    <n v="0"/>
    <x v="1"/>
  </r>
  <r>
    <x v="27"/>
    <x v="0"/>
    <x v="13"/>
    <x v="1"/>
    <x v="1"/>
    <x v="0"/>
    <x v="252"/>
    <n v="0"/>
    <n v="0"/>
    <n v="32.47"/>
    <n v="21.65"/>
    <n v="10.82"/>
    <n v="0"/>
    <n v="0"/>
    <n v="60.11"/>
    <n v="22.23"/>
    <n v="0"/>
    <n v="0"/>
    <n v="0"/>
    <x v="2"/>
  </r>
  <r>
    <x v="27"/>
    <x v="0"/>
    <x v="13"/>
    <x v="1"/>
    <x v="1"/>
    <x v="0"/>
    <x v="252"/>
    <n v="70.36"/>
    <n v="70.36"/>
    <n v="17.329999999999998"/>
    <n v="11.19"/>
    <n v="34.65"/>
    <n v="23.1"/>
    <n v="28.88"/>
    <n v="0"/>
    <n v="34.65"/>
    <n v="0"/>
    <n v="17.329999999999998"/>
    <n v="28.88"/>
    <x v="3"/>
  </r>
  <r>
    <x v="27"/>
    <x v="0"/>
    <x v="13"/>
    <x v="1"/>
    <x v="1"/>
    <x v="0"/>
    <x v="252"/>
    <n v="11.55"/>
    <n v="0"/>
    <n v="23.1"/>
    <n v="40.43"/>
    <n v="0"/>
    <n v="23.1"/>
    <n v="0"/>
    <n v="0"/>
    <n v="0"/>
    <n v="0"/>
    <n v="0"/>
    <n v="0"/>
    <x v="4"/>
  </r>
  <r>
    <x v="27"/>
    <x v="0"/>
    <x v="13"/>
    <x v="1"/>
    <x v="1"/>
    <x v="0"/>
    <x v="253"/>
    <n v="0"/>
    <n v="50.85"/>
    <n v="18.149999999999999"/>
    <n v="62.24"/>
    <n v="-1.24"/>
    <n v="0"/>
    <n v="71.78"/>
    <n v="0"/>
    <n v="1.24"/>
    <n v="5.58"/>
    <n v="0"/>
    <n v="0"/>
    <x v="0"/>
  </r>
  <r>
    <x v="27"/>
    <x v="0"/>
    <x v="13"/>
    <x v="1"/>
    <x v="1"/>
    <x v="0"/>
    <x v="253"/>
    <n v="0"/>
    <n v="3.37"/>
    <n v="267.2"/>
    <n v="0"/>
    <n v="0"/>
    <n v="0"/>
    <n v="-15.49"/>
    <n v="50.08"/>
    <n v="26.86"/>
    <n v="63.33"/>
    <n v="48.91"/>
    <n v="-1.06"/>
    <x v="1"/>
  </r>
  <r>
    <x v="27"/>
    <x v="0"/>
    <x v="13"/>
    <x v="1"/>
    <x v="1"/>
    <x v="0"/>
    <x v="253"/>
    <n v="0"/>
    <n v="0"/>
    <n v="57.42"/>
    <n v="108.65"/>
    <n v="59.88"/>
    <n v="-58.87"/>
    <n v="0"/>
    <n v="170.21"/>
    <n v="35.94"/>
    <n v="0"/>
    <n v="2.59"/>
    <n v="0"/>
    <x v="2"/>
  </r>
  <r>
    <x v="27"/>
    <x v="0"/>
    <x v="13"/>
    <x v="1"/>
    <x v="1"/>
    <x v="0"/>
    <x v="253"/>
    <n v="64.14"/>
    <n v="98.22"/>
    <n v="46.98"/>
    <n v="77.290000000000006"/>
    <n v="35.01"/>
    <n v="43.74"/>
    <n v="61.86"/>
    <n v="0"/>
    <n v="69.37"/>
    <n v="0"/>
    <n v="46.18"/>
    <n v="111.61"/>
    <x v="3"/>
  </r>
  <r>
    <x v="27"/>
    <x v="0"/>
    <x v="13"/>
    <x v="1"/>
    <x v="1"/>
    <x v="0"/>
    <x v="253"/>
    <n v="47.4"/>
    <n v="0"/>
    <n v="73.489999999999995"/>
    <n v="122.5"/>
    <n v="4.22"/>
    <n v="38.97"/>
    <n v="0"/>
    <n v="0"/>
    <n v="0"/>
    <n v="0"/>
    <n v="0"/>
    <n v="0"/>
    <x v="4"/>
  </r>
  <r>
    <x v="27"/>
    <x v="0"/>
    <x v="13"/>
    <x v="1"/>
    <x v="1"/>
    <x v="0"/>
    <x v="254"/>
    <n v="0"/>
    <n v="0"/>
    <n v="0"/>
    <n v="0"/>
    <n v="4.13"/>
    <n v="1.65"/>
    <n v="0"/>
    <n v="0"/>
    <n v="0"/>
    <n v="0"/>
    <n v="0"/>
    <n v="0"/>
    <x v="2"/>
  </r>
  <r>
    <x v="27"/>
    <x v="0"/>
    <x v="13"/>
    <x v="1"/>
    <x v="1"/>
    <x v="0"/>
    <x v="255"/>
    <n v="11.33"/>
    <n v="11.33"/>
    <n v="11.33"/>
    <n v="11.33"/>
    <n v="11.33"/>
    <n v="11.33"/>
    <n v="11.33"/>
    <n v="11.33"/>
    <n v="11.33"/>
    <n v="11.62"/>
    <n v="11.66"/>
    <n v="11.66"/>
    <x v="0"/>
  </r>
  <r>
    <x v="27"/>
    <x v="0"/>
    <x v="13"/>
    <x v="1"/>
    <x v="1"/>
    <x v="0"/>
    <x v="255"/>
    <n v="11.66"/>
    <n v="11.66"/>
    <n v="11.66"/>
    <n v="0"/>
    <n v="11.66"/>
    <n v="23.33"/>
    <n v="11.66"/>
    <n v="11.66"/>
    <n v="21.95"/>
    <n v="12.12"/>
    <n v="12.12"/>
    <n v="7.27"/>
    <x v="1"/>
  </r>
  <r>
    <x v="27"/>
    <x v="0"/>
    <x v="13"/>
    <x v="1"/>
    <x v="1"/>
    <x v="0"/>
    <x v="255"/>
    <n v="0"/>
    <n v="0"/>
    <n v="0"/>
    <n v="10.45"/>
    <n v="10.45"/>
    <n v="10.45"/>
    <n v="10.45"/>
    <n v="10.45"/>
    <n v="10.45"/>
    <n v="10.45"/>
    <n v="10.45"/>
    <n v="10.45"/>
    <x v="3"/>
  </r>
  <r>
    <x v="27"/>
    <x v="0"/>
    <x v="13"/>
    <x v="1"/>
    <x v="1"/>
    <x v="0"/>
    <x v="255"/>
    <n v="6.49"/>
    <n v="0.55000000000000004"/>
    <n v="0.55000000000000004"/>
    <n v="0.55000000000000004"/>
    <n v="0.55000000000000004"/>
    <n v="0.55000000000000004"/>
    <n v="0"/>
    <n v="0"/>
    <n v="0"/>
    <n v="0"/>
    <n v="0"/>
    <n v="0"/>
    <x v="4"/>
  </r>
  <r>
    <x v="27"/>
    <x v="0"/>
    <x v="13"/>
    <x v="1"/>
    <x v="1"/>
    <x v="0"/>
    <x v="256"/>
    <n v="0"/>
    <n v="0"/>
    <n v="0"/>
    <n v="-3.36"/>
    <n v="0"/>
    <n v="4.7"/>
    <n v="0"/>
    <n v="0"/>
    <n v="0"/>
    <n v="0"/>
    <n v="0"/>
    <n v="0"/>
    <x v="0"/>
  </r>
  <r>
    <x v="27"/>
    <x v="0"/>
    <x v="13"/>
    <x v="1"/>
    <x v="1"/>
    <x v="0"/>
    <x v="257"/>
    <n v="0"/>
    <n v="0"/>
    <n v="0"/>
    <n v="0"/>
    <n v="0"/>
    <n v="0"/>
    <n v="0"/>
    <n v="0"/>
    <n v="0"/>
    <n v="0"/>
    <n v="0"/>
    <n v="12.47"/>
    <x v="0"/>
  </r>
  <r>
    <x v="27"/>
    <x v="0"/>
    <x v="13"/>
    <x v="1"/>
    <x v="1"/>
    <x v="0"/>
    <x v="257"/>
    <n v="12.47"/>
    <n v="12.47"/>
    <n v="268.17"/>
    <n v="276.97000000000003"/>
    <n v="288.85000000000002"/>
    <n v="300.73"/>
    <n v="288.85000000000002"/>
    <n v="288.85000000000002"/>
    <n v="288.85000000000002"/>
    <n v="297.10000000000002"/>
    <n v="437.49"/>
    <n v="438.1"/>
    <x v="1"/>
  </r>
  <r>
    <x v="27"/>
    <x v="0"/>
    <x v="13"/>
    <x v="1"/>
    <x v="1"/>
    <x v="0"/>
    <x v="257"/>
    <n v="438.1"/>
    <n v="438.1"/>
    <n v="191.7"/>
    <n v="174.1"/>
    <n v="133.02000000000001"/>
    <n v="146.71"/>
    <n v="146.71"/>
    <n v="174.1"/>
    <n v="165.85"/>
    <n v="165.85"/>
    <n v="181.03"/>
    <n v="181.8"/>
    <x v="2"/>
  </r>
  <r>
    <x v="27"/>
    <x v="0"/>
    <x v="13"/>
    <x v="1"/>
    <x v="1"/>
    <x v="0"/>
    <x v="257"/>
    <n v="181.8"/>
    <n v="181.8"/>
    <n v="169.43"/>
    <n v="169.43"/>
    <n v="169.43"/>
    <n v="169.43"/>
    <n v="169.43"/>
    <n v="169.43"/>
    <n v="155.56"/>
    <n v="425.89"/>
    <n v="435.71"/>
    <n v="435.71"/>
    <x v="3"/>
  </r>
  <r>
    <x v="27"/>
    <x v="0"/>
    <x v="13"/>
    <x v="1"/>
    <x v="1"/>
    <x v="0"/>
    <x v="257"/>
    <n v="435.71"/>
    <n v="435.71"/>
    <n v="435.71"/>
    <n v="435.71"/>
    <n v="435.71"/>
    <n v="435.71"/>
    <n v="0"/>
    <n v="0"/>
    <n v="0"/>
    <n v="0"/>
    <n v="0"/>
    <n v="0"/>
    <x v="4"/>
  </r>
  <r>
    <x v="27"/>
    <x v="0"/>
    <x v="13"/>
    <x v="1"/>
    <x v="1"/>
    <x v="0"/>
    <x v="258"/>
    <n v="0"/>
    <n v="0"/>
    <n v="0"/>
    <n v="3.41"/>
    <n v="4.4000000000000004"/>
    <n v="4.4000000000000004"/>
    <n v="4.4000000000000004"/>
    <n v="4.4000000000000004"/>
    <n v="4.4000000000000004"/>
    <n v="0.99"/>
    <n v="0"/>
    <n v="0"/>
    <x v="3"/>
  </r>
  <r>
    <x v="27"/>
    <x v="0"/>
    <x v="13"/>
    <x v="1"/>
    <x v="1"/>
    <x v="0"/>
    <x v="260"/>
    <n v="565.27"/>
    <n v="576.82000000000005"/>
    <n v="565.27"/>
    <n v="504.22"/>
    <n v="504.22"/>
    <n v="512.15"/>
    <n v="512.15"/>
    <n v="512.15"/>
    <n v="512.15"/>
    <n v="338.44"/>
    <n v="353.66"/>
    <n v="518.66"/>
    <x v="0"/>
  </r>
  <r>
    <x v="27"/>
    <x v="0"/>
    <x v="13"/>
    <x v="1"/>
    <x v="1"/>
    <x v="0"/>
    <x v="260"/>
    <n v="363.56"/>
    <n v="256.67"/>
    <n v="162.55000000000001"/>
    <n v="162.55000000000001"/>
    <n v="162.55000000000001"/>
    <n v="162.55000000000001"/>
    <n v="162.55000000000001"/>
    <n v="263.47000000000003"/>
    <n v="271.72000000000003"/>
    <n v="270.49"/>
    <n v="343.6"/>
    <n v="239.28"/>
    <x v="1"/>
  </r>
  <r>
    <x v="27"/>
    <x v="0"/>
    <x v="13"/>
    <x v="1"/>
    <x v="1"/>
    <x v="0"/>
    <x v="260"/>
    <n v="276.08"/>
    <n v="277.60000000000002"/>
    <n v="353.77"/>
    <n v="158.74"/>
    <n v="312.69"/>
    <n v="331.33"/>
    <n v="299.42"/>
    <n v="397.32"/>
    <n v="378.7"/>
    <n v="378.7"/>
    <n v="864.31"/>
    <n v="557.83000000000004"/>
    <x v="2"/>
  </r>
  <r>
    <x v="27"/>
    <x v="0"/>
    <x v="13"/>
    <x v="1"/>
    <x v="1"/>
    <x v="0"/>
    <x v="260"/>
    <n v="428.03"/>
    <n v="438.2"/>
    <n v="768.2"/>
    <n v="768.2"/>
    <n v="440.44"/>
    <n v="452.02"/>
    <n v="450.02"/>
    <n v="418.22"/>
    <n v="413.27"/>
    <n v="361.29"/>
    <n v="480.63"/>
    <n v="374.95"/>
    <x v="3"/>
  </r>
  <r>
    <x v="27"/>
    <x v="0"/>
    <x v="13"/>
    <x v="1"/>
    <x v="1"/>
    <x v="0"/>
    <x v="260"/>
    <n v="344.56"/>
    <n v="364.47"/>
    <n v="344.67"/>
    <n v="344.67"/>
    <n v="513.29999999999995"/>
    <n v="348.43"/>
    <n v="0"/>
    <n v="0"/>
    <n v="0"/>
    <n v="0"/>
    <n v="0"/>
    <n v="0"/>
    <x v="4"/>
  </r>
  <r>
    <x v="27"/>
    <x v="0"/>
    <x v="13"/>
    <x v="1"/>
    <x v="1"/>
    <x v="0"/>
    <x v="262"/>
    <n v="132.08000000000001"/>
    <n v="132.08000000000001"/>
    <n v="132.08000000000001"/>
    <n v="132.08000000000001"/>
    <n v="132.08000000000001"/>
    <n v="132.08000000000001"/>
    <n v="132.08000000000001"/>
    <n v="136.26"/>
    <n v="136.26"/>
    <n v="136.26"/>
    <n v="136.26"/>
    <n v="136.26"/>
    <x v="0"/>
  </r>
  <r>
    <x v="27"/>
    <x v="0"/>
    <x v="13"/>
    <x v="1"/>
    <x v="1"/>
    <x v="0"/>
    <x v="262"/>
    <n v="136.26"/>
    <n v="218.04"/>
    <n v="283.49"/>
    <n v="215.36"/>
    <n v="215.36"/>
    <n v="215.36"/>
    <n v="215.36"/>
    <n v="217.2"/>
    <n v="245.18"/>
    <n v="245.18"/>
    <n v="259.18"/>
    <n v="261.16000000000003"/>
    <x v="1"/>
  </r>
  <r>
    <x v="27"/>
    <x v="0"/>
    <x v="13"/>
    <x v="1"/>
    <x v="1"/>
    <x v="0"/>
    <x v="262"/>
    <n v="289.14"/>
    <n v="293.27999999999997"/>
    <n v="254.92"/>
    <n v="210.52"/>
    <n v="210.52"/>
    <n v="321.81"/>
    <n v="453.81"/>
    <n v="558.19000000000005"/>
    <n v="607.69000000000005"/>
    <n v="525.19000000000005"/>
    <n v="1384.51"/>
    <n v="440.71"/>
    <x v="2"/>
  </r>
  <r>
    <x v="27"/>
    <x v="0"/>
    <x v="13"/>
    <x v="1"/>
    <x v="1"/>
    <x v="0"/>
    <x v="262"/>
    <n v="493.51"/>
    <n v="631.72"/>
    <n v="730.72"/>
    <n v="730.72"/>
    <n v="730.72"/>
    <n v="730.72"/>
    <n v="746.46"/>
    <n v="762.02"/>
    <n v="319.82"/>
    <n v="465.02"/>
    <n v="465.02"/>
    <n v="600.17999999999995"/>
    <x v="3"/>
  </r>
  <r>
    <x v="27"/>
    <x v="0"/>
    <x v="13"/>
    <x v="1"/>
    <x v="1"/>
    <x v="0"/>
    <x v="262"/>
    <n v="1378.65"/>
    <n v="851.14"/>
    <n v="1197.82"/>
    <n v="1203.9100000000001"/>
    <n v="309.45"/>
    <n v="1218.5999999999999"/>
    <n v="0"/>
    <n v="0"/>
    <n v="0"/>
    <n v="0"/>
    <n v="0"/>
    <n v="0"/>
    <x v="4"/>
  </r>
  <r>
    <x v="27"/>
    <x v="0"/>
    <x v="13"/>
    <x v="1"/>
    <x v="1"/>
    <x v="0"/>
    <x v="263"/>
    <n v="568.70000000000005"/>
    <n v="567.04999999999995"/>
    <n v="567.04999999999995"/>
    <n v="567.04999999999995"/>
    <n v="567.04999999999995"/>
    <n v="567.04999999999995"/>
    <n v="582.73"/>
    <n v="582.73"/>
    <n v="582.73"/>
    <n v="620.54"/>
    <n v="620.54"/>
    <n v="620.54"/>
    <x v="0"/>
  </r>
  <r>
    <x v="27"/>
    <x v="0"/>
    <x v="13"/>
    <x v="1"/>
    <x v="1"/>
    <x v="0"/>
    <x v="263"/>
    <n v="620.54"/>
    <n v="514.77"/>
    <n v="726.31"/>
    <n v="310.27"/>
    <n v="310.27"/>
    <n v="310.27"/>
    <n v="334.99"/>
    <n v="328.41"/>
    <n v="444.57"/>
    <n v="444.57"/>
    <n v="508.09"/>
    <n v="519.5"/>
    <x v="1"/>
  </r>
  <r>
    <x v="27"/>
    <x v="0"/>
    <x v="13"/>
    <x v="1"/>
    <x v="1"/>
    <x v="0"/>
    <x v="263"/>
    <n v="635.28"/>
    <n v="635.11"/>
    <n v="480.67"/>
    <n v="476.94"/>
    <n v="489.63"/>
    <n v="527.08000000000004"/>
    <n v="602.83000000000004"/>
    <n v="719.61"/>
    <n v="715.65"/>
    <n v="700.28"/>
    <n v="704.9"/>
    <n v="718.77"/>
    <x v="2"/>
  </r>
  <r>
    <x v="27"/>
    <x v="0"/>
    <x v="13"/>
    <x v="1"/>
    <x v="1"/>
    <x v="0"/>
    <x v="263"/>
    <n v="714.14"/>
    <n v="714.14"/>
    <n v="718.96"/>
    <n v="714.14"/>
    <n v="729.62"/>
    <n v="729.62"/>
    <n v="729.62"/>
    <n v="729.62"/>
    <n v="750"/>
    <n v="760.95"/>
    <n v="760.95"/>
    <n v="772.11"/>
    <x v="3"/>
  </r>
  <r>
    <x v="27"/>
    <x v="0"/>
    <x v="13"/>
    <x v="1"/>
    <x v="1"/>
    <x v="0"/>
    <x v="263"/>
    <n v="772.11"/>
    <n v="775.48"/>
    <n v="772.11"/>
    <n v="772.11"/>
    <n v="778.23"/>
    <n v="778.23"/>
    <n v="0"/>
    <n v="0"/>
    <n v="0"/>
    <n v="0"/>
    <n v="0"/>
    <n v="0"/>
    <x v="4"/>
  </r>
  <r>
    <x v="27"/>
    <x v="0"/>
    <x v="13"/>
    <x v="1"/>
    <x v="1"/>
    <x v="0"/>
    <x v="264"/>
    <n v="2530.38"/>
    <n v="2566.2600000000002"/>
    <n v="2586.06"/>
    <n v="2569.39"/>
    <n v="1756.05"/>
    <n v="1655.91"/>
    <n v="1632.23"/>
    <n v="1691.63"/>
    <n v="1660.45"/>
    <n v="1648.9"/>
    <n v="1652.2"/>
    <n v="2131.52"/>
    <x v="0"/>
  </r>
  <r>
    <x v="27"/>
    <x v="0"/>
    <x v="13"/>
    <x v="1"/>
    <x v="1"/>
    <x v="0"/>
    <x v="264"/>
    <n v="2168.2199999999998"/>
    <n v="2256.37"/>
    <n v="2190.37"/>
    <n v="1149.3900000000001"/>
    <n v="1129.42"/>
    <n v="1125.79"/>
    <n v="1135.2"/>
    <n v="641.64"/>
    <n v="880.58"/>
    <n v="880.58"/>
    <n v="1003.76"/>
    <n v="1025.01"/>
    <x v="1"/>
  </r>
  <r>
    <x v="27"/>
    <x v="0"/>
    <x v="13"/>
    <x v="1"/>
    <x v="1"/>
    <x v="0"/>
    <x v="264"/>
    <n v="1276.31"/>
    <n v="1320.8"/>
    <n v="1094.46"/>
    <n v="1093.6099999999999"/>
    <n v="1090.3399999999999"/>
    <n v="1170.18"/>
    <n v="1170.18"/>
    <n v="1330.15"/>
    <n v="1285.69"/>
    <n v="830.25"/>
    <n v="830.25"/>
    <n v="826.73"/>
    <x v="2"/>
  </r>
  <r>
    <x v="27"/>
    <x v="0"/>
    <x v="13"/>
    <x v="1"/>
    <x v="1"/>
    <x v="0"/>
    <x v="264"/>
    <n v="817.88"/>
    <n v="904.27"/>
    <n v="904.27"/>
    <n v="905.1"/>
    <n v="905.1"/>
    <n v="905.1"/>
    <n v="914.45"/>
    <n v="1583.9"/>
    <n v="1583.9"/>
    <n v="1583.9"/>
    <n v="1583.9"/>
    <n v="1583.9"/>
    <x v="3"/>
  </r>
  <r>
    <x v="27"/>
    <x v="0"/>
    <x v="13"/>
    <x v="1"/>
    <x v="1"/>
    <x v="0"/>
    <x v="264"/>
    <n v="1574"/>
    <n v="1622.51"/>
    <n v="1620.04"/>
    <n v="1620.04"/>
    <n v="1620.04"/>
    <n v="1620.04"/>
    <n v="0"/>
    <n v="0"/>
    <n v="0"/>
    <n v="0"/>
    <n v="0"/>
    <n v="0"/>
    <x v="4"/>
  </r>
  <r>
    <x v="27"/>
    <x v="0"/>
    <x v="13"/>
    <x v="1"/>
    <x v="1"/>
    <x v="0"/>
    <x v="265"/>
    <n v="13732.09"/>
    <n v="13732.09"/>
    <n v="14432.57"/>
    <n v="14093.48"/>
    <n v="14916.37"/>
    <n v="11707.75"/>
    <n v="13663.45"/>
    <n v="15197.73"/>
    <n v="15758.06"/>
    <n v="14651.81"/>
    <n v="14626.21"/>
    <n v="14121.64"/>
    <x v="0"/>
  </r>
  <r>
    <x v="27"/>
    <x v="0"/>
    <x v="13"/>
    <x v="1"/>
    <x v="1"/>
    <x v="0"/>
    <x v="265"/>
    <n v="14203.31"/>
    <n v="14879.51"/>
    <n v="15214.25"/>
    <n v="11944.18"/>
    <n v="12138.88"/>
    <n v="10493.49"/>
    <n v="9702.2099999999991"/>
    <n v="9712.7099999999991"/>
    <n v="11875.02"/>
    <n v="11861.41"/>
    <n v="12960.49"/>
    <n v="13043.47"/>
    <x v="1"/>
  </r>
  <r>
    <x v="27"/>
    <x v="0"/>
    <x v="13"/>
    <x v="1"/>
    <x v="1"/>
    <x v="0"/>
    <x v="265"/>
    <n v="15362"/>
    <n v="15309.05"/>
    <n v="13116"/>
    <n v="10896.16"/>
    <n v="13442.49"/>
    <n v="15250.42"/>
    <n v="15659.93"/>
    <n v="17511.27"/>
    <n v="17997.490000000002"/>
    <n v="18177.29"/>
    <n v="18407.740000000002"/>
    <n v="18394.45"/>
    <x v="2"/>
  </r>
  <r>
    <x v="27"/>
    <x v="0"/>
    <x v="13"/>
    <x v="1"/>
    <x v="1"/>
    <x v="0"/>
    <x v="265"/>
    <n v="16871.61"/>
    <n v="16969.46"/>
    <n v="17453.75"/>
    <n v="17769.25"/>
    <n v="17383.96"/>
    <n v="17066.82"/>
    <n v="17723.71"/>
    <n v="17876.88"/>
    <n v="17900.560000000001"/>
    <n v="18013.490000000002"/>
    <n v="18057.89"/>
    <n v="18102.55"/>
    <x v="3"/>
  </r>
  <r>
    <x v="27"/>
    <x v="0"/>
    <x v="13"/>
    <x v="1"/>
    <x v="1"/>
    <x v="0"/>
    <x v="265"/>
    <n v="18172.05"/>
    <n v="18233.66"/>
    <n v="18378.939999999999"/>
    <n v="18438.13"/>
    <n v="18378.41"/>
    <n v="18002.349999999999"/>
    <n v="0"/>
    <n v="0"/>
    <n v="0"/>
    <n v="0"/>
    <n v="0"/>
    <n v="0"/>
    <x v="4"/>
  </r>
  <r>
    <x v="27"/>
    <x v="0"/>
    <x v="13"/>
    <x v="1"/>
    <x v="1"/>
    <x v="0"/>
    <x v="267"/>
    <n v="134.06"/>
    <n v="134.06"/>
    <n v="134.06"/>
    <n v="140.32"/>
    <n v="140.32"/>
    <n v="280.63"/>
    <n v="0"/>
    <n v="140.32"/>
    <n v="140.32"/>
    <n v="140.32"/>
    <n v="140.32"/>
    <n v="140.32"/>
    <x v="0"/>
  </r>
  <r>
    <x v="27"/>
    <x v="0"/>
    <x v="13"/>
    <x v="1"/>
    <x v="1"/>
    <x v="0"/>
    <x v="267"/>
    <n v="140.32"/>
    <n v="140.32"/>
    <n v="140.32"/>
    <n v="72.48"/>
    <n v="72.48"/>
    <n v="72.48"/>
    <n v="72.48"/>
    <n v="72.48"/>
    <n v="101.47"/>
    <n v="101.47"/>
    <n v="115.97"/>
    <n v="144.31"/>
    <x v="1"/>
  </r>
  <r>
    <x v="27"/>
    <x v="0"/>
    <x v="13"/>
    <x v="1"/>
    <x v="1"/>
    <x v="0"/>
    <x v="267"/>
    <n v="222.27"/>
    <n v="222.27"/>
    <n v="178.78"/>
    <n v="185.82"/>
    <n v="185.82"/>
    <n v="201.32"/>
    <n v="201.32"/>
    <n v="232.32"/>
    <n v="232.32"/>
    <n v="232.32"/>
    <n v="232.32"/>
    <n v="235.43"/>
    <x v="2"/>
  </r>
  <r>
    <x v="27"/>
    <x v="0"/>
    <x v="13"/>
    <x v="1"/>
    <x v="1"/>
    <x v="0"/>
    <x v="267"/>
    <n v="240.79"/>
    <n v="240.79"/>
    <n v="240.79"/>
    <n v="258.98"/>
    <n v="224.67"/>
    <n v="173.2"/>
    <n v="173.2"/>
    <n v="173.2"/>
    <n v="173.2"/>
    <n v="173.2"/>
    <n v="173.2"/>
    <n v="173.2"/>
    <x v="3"/>
  </r>
  <r>
    <x v="27"/>
    <x v="0"/>
    <x v="13"/>
    <x v="1"/>
    <x v="1"/>
    <x v="0"/>
    <x v="267"/>
    <n v="173.2"/>
    <n v="173.2"/>
    <n v="173.2"/>
    <n v="51.96"/>
    <n v="0"/>
    <n v="0"/>
    <n v="0"/>
    <n v="0"/>
    <n v="0"/>
    <n v="0"/>
    <n v="0"/>
    <n v="0"/>
    <x v="4"/>
  </r>
  <r>
    <x v="27"/>
    <x v="0"/>
    <x v="13"/>
    <x v="1"/>
    <x v="1"/>
    <x v="0"/>
    <x v="268"/>
    <n v="6.9"/>
    <n v="6.9"/>
    <n v="6.9"/>
    <n v="6.9"/>
    <n v="6.9"/>
    <n v="6.9"/>
    <n v="6.9"/>
    <n v="6.9"/>
    <n v="7.12"/>
    <n v="0"/>
    <n v="0"/>
    <n v="0"/>
    <x v="0"/>
  </r>
  <r>
    <x v="27"/>
    <x v="0"/>
    <x v="13"/>
    <x v="1"/>
    <x v="1"/>
    <x v="0"/>
    <x v="269"/>
    <n v="19.73"/>
    <n v="20.190000000000001"/>
    <n v="20.190000000000001"/>
    <n v="20.190000000000001"/>
    <n v="20.190000000000001"/>
    <n v="20.2"/>
    <n v="21.41"/>
    <n v="24.24"/>
    <n v="24.24"/>
    <n v="24.24"/>
    <n v="24.24"/>
    <n v="24.29"/>
    <x v="0"/>
  </r>
  <r>
    <x v="27"/>
    <x v="0"/>
    <x v="13"/>
    <x v="1"/>
    <x v="1"/>
    <x v="0"/>
    <x v="269"/>
    <n v="0"/>
    <n v="0"/>
    <n v="0"/>
    <n v="0"/>
    <n v="0"/>
    <n v="0.31"/>
    <n v="14.26"/>
    <n v="14.26"/>
    <n v="19.88"/>
    <n v="19.82"/>
    <n v="22.44"/>
    <n v="22.36"/>
    <x v="1"/>
  </r>
  <r>
    <x v="27"/>
    <x v="0"/>
    <x v="13"/>
    <x v="1"/>
    <x v="1"/>
    <x v="0"/>
    <x v="269"/>
    <n v="28.21"/>
    <n v="29.3"/>
    <n v="20.29"/>
    <n v="20.28"/>
    <n v="20.27"/>
    <n v="23.15"/>
    <n v="23.14"/>
    <n v="28.93"/>
    <n v="28.93"/>
    <n v="28.93"/>
    <n v="0"/>
    <n v="57.85"/>
    <x v="2"/>
  </r>
  <r>
    <x v="27"/>
    <x v="0"/>
    <x v="13"/>
    <x v="1"/>
    <x v="1"/>
    <x v="0"/>
    <x v="269"/>
    <n v="29.81"/>
    <n v="31.86"/>
    <n v="31.86"/>
    <n v="31.86"/>
    <n v="31.86"/>
    <n v="31.86"/>
    <n v="31.86"/>
    <n v="31.88"/>
    <n v="31.87"/>
    <n v="31.86"/>
    <n v="31.86"/>
    <n v="31.86"/>
    <x v="3"/>
  </r>
  <r>
    <x v="27"/>
    <x v="0"/>
    <x v="13"/>
    <x v="1"/>
    <x v="1"/>
    <x v="0"/>
    <x v="269"/>
    <n v="32.43"/>
    <n v="33.75"/>
    <n v="33.75"/>
    <n v="33.76"/>
    <n v="33.75"/>
    <n v="33.75"/>
    <n v="0"/>
    <n v="0"/>
    <n v="0"/>
    <n v="0"/>
    <n v="0"/>
    <n v="0"/>
    <x v="4"/>
  </r>
  <r>
    <x v="27"/>
    <x v="0"/>
    <x v="13"/>
    <x v="1"/>
    <x v="1"/>
    <x v="0"/>
    <x v="272"/>
    <n v="4.95"/>
    <n v="51.98"/>
    <n v="82.5"/>
    <n v="3.3"/>
    <n v="57.75"/>
    <n v="1291.95"/>
    <n v="1296.9000000000001"/>
    <n v="1420.65"/>
    <n v="8.25"/>
    <n v="742.5"/>
    <n v="12.38"/>
    <n v="0"/>
    <x v="0"/>
  </r>
  <r>
    <x v="27"/>
    <x v="0"/>
    <x v="13"/>
    <x v="1"/>
    <x v="1"/>
    <x v="0"/>
    <x v="283"/>
    <n v="0"/>
    <n v="0"/>
    <n v="0"/>
    <n v="0"/>
    <n v="7.54"/>
    <n v="0"/>
    <n v="0"/>
    <n v="0"/>
    <n v="0"/>
    <n v="0"/>
    <n v="0"/>
    <n v="0"/>
    <x v="0"/>
  </r>
  <r>
    <x v="27"/>
    <x v="0"/>
    <x v="13"/>
    <x v="1"/>
    <x v="1"/>
    <x v="0"/>
    <x v="273"/>
    <n v="343.21"/>
    <n v="343.21"/>
    <n v="361.91"/>
    <n v="415.02"/>
    <n v="404.27"/>
    <n v="404.27"/>
    <n v="404.27"/>
    <n v="455.45"/>
    <n v="404.27"/>
    <n v="404.27"/>
    <n v="414.59"/>
    <n v="414.59"/>
    <x v="0"/>
  </r>
  <r>
    <x v="27"/>
    <x v="0"/>
    <x v="13"/>
    <x v="1"/>
    <x v="1"/>
    <x v="0"/>
    <x v="273"/>
    <n v="414.59"/>
    <n v="414.59"/>
    <n v="414.59"/>
    <n v="414.59"/>
    <n v="414.59"/>
    <n v="414.59"/>
    <n v="414.59"/>
    <n v="414.59"/>
    <n v="417.38"/>
    <n v="414.59"/>
    <n v="434.37"/>
    <n v="347.5"/>
    <x v="1"/>
  </r>
  <r>
    <x v="27"/>
    <x v="0"/>
    <x v="13"/>
    <x v="1"/>
    <x v="1"/>
    <x v="0"/>
    <x v="273"/>
    <n v="-937.74"/>
    <n v="434.37"/>
    <n v="304.06"/>
    <n v="304.06"/>
    <n v="434.37"/>
    <n v="434.37"/>
    <n v="-86.87"/>
    <n v="738.43"/>
    <n v="434.37"/>
    <n v="434.37"/>
    <n v="482.5"/>
    <n v="482.5"/>
    <x v="2"/>
  </r>
  <r>
    <x v="27"/>
    <x v="0"/>
    <x v="13"/>
    <x v="1"/>
    <x v="1"/>
    <x v="0"/>
    <x v="273"/>
    <n v="482.5"/>
    <n v="482.5"/>
    <n v="482.5"/>
    <n v="482.5"/>
    <n v="482.5"/>
    <n v="482.5"/>
    <n v="482.5"/>
    <n v="482.5"/>
    <n v="482.5"/>
    <n v="482.5"/>
    <n v="513.66999999999996"/>
    <n v="513.66999999999996"/>
    <x v="3"/>
  </r>
  <r>
    <x v="27"/>
    <x v="0"/>
    <x v="13"/>
    <x v="1"/>
    <x v="1"/>
    <x v="0"/>
    <x v="273"/>
    <n v="513.66999999999996"/>
    <n v="513.66999999999996"/>
    <n v="513.66999999999996"/>
    <n v="513.66999999999996"/>
    <n v="513.66999999999996"/>
    <n v="513.66999999999996"/>
    <n v="0"/>
    <n v="0"/>
    <n v="0"/>
    <n v="0"/>
    <n v="0"/>
    <n v="0"/>
    <x v="4"/>
  </r>
  <r>
    <x v="27"/>
    <x v="0"/>
    <x v="13"/>
    <x v="1"/>
    <x v="1"/>
    <x v="0"/>
    <x v="284"/>
    <n v="0"/>
    <n v="0"/>
    <n v="0"/>
    <n v="0"/>
    <n v="0"/>
    <n v="0"/>
    <n v="0"/>
    <n v="0"/>
    <n v="0"/>
    <n v="0"/>
    <n v="0"/>
    <n v="68.64"/>
    <x v="1"/>
  </r>
  <r>
    <x v="27"/>
    <x v="0"/>
    <x v="13"/>
    <x v="1"/>
    <x v="1"/>
    <x v="0"/>
    <x v="284"/>
    <n v="68.64"/>
    <n v="68.64"/>
    <n v="68.64"/>
    <n v="68.64"/>
    <n v="68.64"/>
    <n v="68.64"/>
    <n v="68.64"/>
    <n v="68.64"/>
    <n v="68.64"/>
    <n v="68.64"/>
    <n v="68.64"/>
    <n v="144.80000000000001"/>
    <x v="2"/>
  </r>
  <r>
    <x v="27"/>
    <x v="0"/>
    <x v="13"/>
    <x v="1"/>
    <x v="1"/>
    <x v="0"/>
    <x v="284"/>
    <n v="104.18"/>
    <n v="68.64"/>
    <n v="68.64"/>
    <n v="68.64"/>
    <n v="68.64"/>
    <n v="68.64"/>
    <n v="68.64"/>
    <n v="68.64"/>
    <n v="0"/>
    <n v="0"/>
    <n v="0"/>
    <n v="0"/>
    <x v="3"/>
  </r>
  <r>
    <x v="27"/>
    <x v="0"/>
    <x v="13"/>
    <x v="1"/>
    <x v="1"/>
    <x v="0"/>
    <x v="275"/>
    <n v="-7372.75"/>
    <n v="-8581.3799999999992"/>
    <n v="-13123.35"/>
    <n v="-6915.67"/>
    <n v="-9000.25"/>
    <n v="-8784.57"/>
    <n v="-8138.46"/>
    <n v="-8326.4"/>
    <n v="-8318.2199999999993"/>
    <n v="-8385.98"/>
    <n v="-10498.49"/>
    <n v="-12448.18"/>
    <x v="0"/>
  </r>
  <r>
    <x v="27"/>
    <x v="0"/>
    <x v="13"/>
    <x v="1"/>
    <x v="1"/>
    <x v="0"/>
    <x v="275"/>
    <n v="-7758.51"/>
    <n v="-9070.11"/>
    <n v="-9340.9599999999991"/>
    <n v="-8180.37"/>
    <n v="-9468.98"/>
    <n v="-8608.66"/>
    <n v="-10947.8"/>
    <n v="-8436.27"/>
    <n v="-9738.4500000000007"/>
    <n v="-9569.0400000000009"/>
    <n v="-10759.43"/>
    <n v="-15674.23"/>
    <x v="1"/>
  </r>
  <r>
    <x v="27"/>
    <x v="0"/>
    <x v="13"/>
    <x v="1"/>
    <x v="1"/>
    <x v="0"/>
    <x v="275"/>
    <n v="-7604.11"/>
    <n v="-8344.5"/>
    <n v="-8074.5"/>
    <n v="-8284.93"/>
    <n v="-9034.59"/>
    <n v="-8133.88"/>
    <n v="-7971.38"/>
    <n v="-7037.03"/>
    <n v="-10032"/>
    <n v="-7644.57"/>
    <n v="-9631.2800000000007"/>
    <n v="-19697.48"/>
    <x v="2"/>
  </r>
  <r>
    <x v="27"/>
    <x v="0"/>
    <x v="13"/>
    <x v="1"/>
    <x v="1"/>
    <x v="0"/>
    <x v="275"/>
    <n v="-7964.61"/>
    <n v="-7837.54"/>
    <n v="-8921.7099999999991"/>
    <n v="-9336.01"/>
    <n v="-9692.5"/>
    <n v="-7658.35"/>
    <n v="-7096.24"/>
    <n v="-6082.41"/>
    <n v="-6446.25"/>
    <n v="-7869.34"/>
    <n v="-5868.99"/>
    <n v="-11078.34"/>
    <x v="3"/>
  </r>
  <r>
    <x v="27"/>
    <x v="0"/>
    <x v="13"/>
    <x v="1"/>
    <x v="1"/>
    <x v="0"/>
    <x v="275"/>
    <n v="-6891.78"/>
    <n v="-5794.01"/>
    <n v="-7815.09"/>
    <n v="-6394.03"/>
    <n v="-7012.98"/>
    <n v="-10854.59"/>
    <n v="0"/>
    <n v="0"/>
    <n v="0"/>
    <n v="0"/>
    <n v="0"/>
    <n v="0"/>
    <x v="4"/>
  </r>
  <r>
    <x v="27"/>
    <x v="0"/>
    <x v="13"/>
    <x v="1"/>
    <x v="1"/>
    <x v="0"/>
    <x v="276"/>
    <n v="25.23"/>
    <n v="27.52"/>
    <n v="27.55"/>
    <n v="13.87"/>
    <n v="13.9"/>
    <n v="13.72"/>
    <n v="0"/>
    <n v="0"/>
    <n v="0"/>
    <n v="0"/>
    <n v="0"/>
    <n v="0"/>
    <x v="1"/>
  </r>
  <r>
    <x v="27"/>
    <x v="0"/>
    <x v="13"/>
    <x v="1"/>
    <x v="1"/>
    <x v="0"/>
    <x v="276"/>
    <n v="0"/>
    <n v="0"/>
    <n v="0"/>
    <n v="0"/>
    <n v="0"/>
    <n v="0"/>
    <n v="0"/>
    <n v="0"/>
    <n v="0"/>
    <n v="0"/>
    <n v="0"/>
    <n v="0"/>
    <x v="2"/>
  </r>
  <r>
    <x v="27"/>
    <x v="0"/>
    <x v="13"/>
    <x v="1"/>
    <x v="1"/>
    <x v="0"/>
    <x v="278"/>
    <n v="413.87"/>
    <n v="413.87"/>
    <n v="413.87"/>
    <n v="413.87"/>
    <n v="431.88"/>
    <n v="431.88"/>
    <n v="431.88"/>
    <n v="431.88"/>
    <n v="431.88"/>
    <n v="1511.56"/>
    <n v="1016.56"/>
    <n v="1016.56"/>
    <x v="0"/>
  </r>
  <r>
    <x v="27"/>
    <x v="0"/>
    <x v="13"/>
    <x v="1"/>
    <x v="1"/>
    <x v="0"/>
    <x v="278"/>
    <n v="1016.56"/>
    <n v="1016.56"/>
    <n v="842.07"/>
    <n v="372.09"/>
    <n v="372.09"/>
    <n v="643.80999999999995"/>
    <n v="643.80999999999995"/>
    <n v="643.80999999999995"/>
    <n v="643.80999999999995"/>
    <n v="1088.3599999999999"/>
    <n v="1229.5"/>
    <n v="1229.5"/>
    <x v="1"/>
  </r>
  <r>
    <x v="27"/>
    <x v="0"/>
    <x v="13"/>
    <x v="1"/>
    <x v="1"/>
    <x v="0"/>
    <x v="278"/>
    <n v="1511.79"/>
    <n v="1511.79"/>
    <n v="1088.3599999999999"/>
    <n v="1088.3599999999999"/>
    <n v="1088.3599999999999"/>
    <n v="1229.5"/>
    <n v="1229.5"/>
    <n v="1511.79"/>
    <n v="1511.79"/>
    <n v="1663.98"/>
    <n v="1663.98"/>
    <n v="1663.98"/>
    <x v="2"/>
  </r>
  <r>
    <x v="27"/>
    <x v="0"/>
    <x v="13"/>
    <x v="1"/>
    <x v="1"/>
    <x v="0"/>
    <x v="278"/>
    <n v="1663.98"/>
    <n v="1663.98"/>
    <n v="1663.98"/>
    <n v="1663.98"/>
    <n v="1663.98"/>
    <n v="1663.98"/>
    <n v="1663.98"/>
    <n v="1728.33"/>
    <n v="1782.23"/>
    <n v="1894.67"/>
    <n v="1894.67"/>
    <n v="1894.67"/>
    <x v="3"/>
  </r>
  <r>
    <x v="27"/>
    <x v="0"/>
    <x v="13"/>
    <x v="1"/>
    <x v="1"/>
    <x v="0"/>
    <x v="278"/>
    <n v="1922.76"/>
    <n v="1894.67"/>
    <n v="1894.67"/>
    <n v="1894.67"/>
    <n v="1919.61"/>
    <n v="1876.8"/>
    <n v="0"/>
    <n v="0"/>
    <n v="0"/>
    <n v="0"/>
    <n v="0"/>
    <n v="0"/>
    <x v="4"/>
  </r>
  <r>
    <x v="27"/>
    <x v="0"/>
    <x v="13"/>
    <x v="1"/>
    <x v="1"/>
    <x v="0"/>
    <x v="279"/>
    <n v="591.25"/>
    <n v="591.25"/>
    <n v="591.25"/>
    <n v="591.25"/>
    <n v="591.25"/>
    <n v="591.25"/>
    <n v="649.99"/>
    <n v="1061.17"/>
    <n v="708.73"/>
    <n v="649.99"/>
    <n v="664.74"/>
    <n v="664.74"/>
    <x v="0"/>
  </r>
  <r>
    <x v="27"/>
    <x v="0"/>
    <x v="13"/>
    <x v="1"/>
    <x v="1"/>
    <x v="0"/>
    <x v="279"/>
    <n v="661.28"/>
    <n v="630.75"/>
    <n v="606"/>
    <n v="309.88"/>
    <n v="309.88"/>
    <n v="309.88"/>
    <n v="309.88"/>
    <n v="309.88"/>
    <n v="439.47"/>
    <n v="506.35"/>
    <n v="521.29999999999995"/>
    <n v="521.29999999999995"/>
    <x v="1"/>
  </r>
  <r>
    <x v="27"/>
    <x v="0"/>
    <x v="13"/>
    <x v="1"/>
    <x v="1"/>
    <x v="0"/>
    <x v="279"/>
    <n v="639.64"/>
    <n v="639.64"/>
    <n v="453.49"/>
    <n v="453.49"/>
    <n v="457.61"/>
    <n v="520.49"/>
    <n v="520.49"/>
    <n v="639.64"/>
    <n v="639.64"/>
    <n v="639.64"/>
    <n v="708.39"/>
    <n v="708.39"/>
    <x v="2"/>
  </r>
  <r>
    <x v="27"/>
    <x v="0"/>
    <x v="13"/>
    <x v="1"/>
    <x v="1"/>
    <x v="0"/>
    <x v="279"/>
    <n v="708.39"/>
    <n v="708.93"/>
    <n v="708.93"/>
    <n v="708.93"/>
    <n v="708.93"/>
    <n v="708.93"/>
    <n v="703.01"/>
    <n v="703.01"/>
    <n v="703.01"/>
    <n v="703.01"/>
    <n v="747.53"/>
    <n v="747.53"/>
    <x v="3"/>
  </r>
  <r>
    <x v="27"/>
    <x v="0"/>
    <x v="13"/>
    <x v="1"/>
    <x v="1"/>
    <x v="0"/>
    <x v="279"/>
    <n v="747.53"/>
    <n v="747.53"/>
    <n v="747.53"/>
    <n v="747.53"/>
    <n v="747.53"/>
    <n v="747.53"/>
    <n v="0"/>
    <n v="0"/>
    <n v="0"/>
    <n v="0"/>
    <n v="0"/>
    <n v="0"/>
    <x v="4"/>
  </r>
  <r>
    <x v="27"/>
    <x v="0"/>
    <x v="13"/>
    <x v="1"/>
    <x v="1"/>
    <x v="0"/>
    <x v="285"/>
    <n v="0"/>
    <n v="0"/>
    <n v="0"/>
    <n v="0"/>
    <n v="0"/>
    <n v="0"/>
    <n v="24.75"/>
    <n v="0"/>
    <n v="49.5"/>
    <n v="0"/>
    <n v="0"/>
    <n v="74.25"/>
    <x v="0"/>
  </r>
  <r>
    <x v="28"/>
    <x v="0"/>
    <x v="0"/>
    <x v="0"/>
    <x v="0"/>
    <x v="0"/>
    <x v="286"/>
    <n v="86279.86"/>
    <n v="172220.32"/>
    <n v="106979.91"/>
    <n v="88635.54"/>
    <n v="95059.65"/>
    <n v="0"/>
    <n v="108597.66"/>
    <n v="217993.76"/>
    <n v="119269.18"/>
    <n v="113307.25"/>
    <n v="110311.5"/>
    <n v="103506.09"/>
    <x v="0"/>
  </r>
  <r>
    <x v="28"/>
    <x v="0"/>
    <x v="0"/>
    <x v="0"/>
    <x v="0"/>
    <x v="0"/>
    <x v="286"/>
    <n v="102959.98"/>
    <n v="100995.69"/>
    <n v="140486.63"/>
    <n v="167347.69"/>
    <n v="134568.34"/>
    <n v="101011.98"/>
    <n v="102706.22"/>
    <n v="105572.08"/>
    <n v="102440.36"/>
    <n v="103888.05"/>
    <n v="125189.58"/>
    <n v="122176.01"/>
    <x v="1"/>
  </r>
  <r>
    <x v="28"/>
    <x v="0"/>
    <x v="0"/>
    <x v="0"/>
    <x v="0"/>
    <x v="0"/>
    <x v="286"/>
    <n v="124499.82"/>
    <n v="128646.28"/>
    <n v="150065.97"/>
    <n v="151148.9"/>
    <n v="209362.23"/>
    <n v="0"/>
    <n v="435659.34"/>
    <n v="104345.69"/>
    <n v="97677.61"/>
    <n v="99127.55"/>
    <n v="114607.08"/>
    <n v="106858.57"/>
    <x v="2"/>
  </r>
  <r>
    <x v="28"/>
    <x v="0"/>
    <x v="0"/>
    <x v="0"/>
    <x v="0"/>
    <x v="0"/>
    <x v="286"/>
    <n v="117045.31"/>
    <n v="0"/>
    <n v="0"/>
    <n v="0"/>
    <n v="589367.74"/>
    <n v="137017.51999999999"/>
    <n v="111399.24"/>
    <n v="132735.71"/>
    <n v="0"/>
    <n v="269399.08"/>
    <n v="139461.29999999999"/>
    <n v="145437.20000000001"/>
    <x v="3"/>
  </r>
  <r>
    <x v="28"/>
    <x v="0"/>
    <x v="0"/>
    <x v="0"/>
    <x v="0"/>
    <x v="0"/>
    <x v="286"/>
    <n v="136509.34"/>
    <n v="0"/>
    <n v="303096.36"/>
    <n v="154797.06"/>
    <n v="173408.77"/>
    <n v="0"/>
    <n v="0"/>
    <n v="0"/>
    <n v="0"/>
    <n v="0"/>
    <n v="0"/>
    <n v="0"/>
    <x v="4"/>
  </r>
  <r>
    <x v="28"/>
    <x v="0"/>
    <x v="0"/>
    <x v="0"/>
    <x v="0"/>
    <x v="0"/>
    <x v="287"/>
    <n v="236418.83"/>
    <n v="209946.18"/>
    <n v="250330.34"/>
    <n v="236493.48"/>
    <n v="222547.76"/>
    <n v="177267.77"/>
    <n v="183390.61"/>
    <n v="186329.9"/>
    <n v="190489.23"/>
    <n v="211264.34"/>
    <n v="207351.67"/>
    <n v="207862.29"/>
    <x v="0"/>
  </r>
  <r>
    <x v="28"/>
    <x v="0"/>
    <x v="0"/>
    <x v="0"/>
    <x v="0"/>
    <x v="0"/>
    <x v="287"/>
    <n v="237032.81"/>
    <n v="221906.16"/>
    <n v="0"/>
    <n v="395568.75"/>
    <n v="167796.46"/>
    <n v="166606.87"/>
    <n v="174407.09"/>
    <n v="158083.35999999999"/>
    <n v="199094.07"/>
    <n v="0"/>
    <n v="235517.29"/>
    <n v="193018.01"/>
    <x v="1"/>
  </r>
  <r>
    <x v="28"/>
    <x v="0"/>
    <x v="0"/>
    <x v="0"/>
    <x v="0"/>
    <x v="0"/>
    <x v="287"/>
    <n v="263202.25"/>
    <n v="294834.68"/>
    <n v="237701.66"/>
    <n v="299330.62"/>
    <n v="227078.05"/>
    <n v="221961.53"/>
    <n v="211205.98"/>
    <n v="216722.39"/>
    <n v="241483.2"/>
    <n v="278626.33"/>
    <n v="258627.74"/>
    <n v="273204.18"/>
    <x v="2"/>
  </r>
  <r>
    <x v="28"/>
    <x v="0"/>
    <x v="0"/>
    <x v="0"/>
    <x v="0"/>
    <x v="0"/>
    <x v="287"/>
    <n v="333989.17"/>
    <n v="378389.72"/>
    <n v="340700.3"/>
    <n v="430168.2"/>
    <n v="312030.68"/>
    <n v="251082.57"/>
    <n v="211499.56"/>
    <n v="204147.77"/>
    <n v="201119.47"/>
    <n v="183443.75"/>
    <n v="230925.44"/>
    <n v="223066.45"/>
    <x v="3"/>
  </r>
  <r>
    <x v="28"/>
    <x v="0"/>
    <x v="0"/>
    <x v="0"/>
    <x v="0"/>
    <x v="0"/>
    <x v="287"/>
    <n v="241172.13"/>
    <n v="269496.52"/>
    <n v="249966.34"/>
    <n v="286677.21999999997"/>
    <n v="240855.19"/>
    <n v="225047.49"/>
    <n v="0"/>
    <n v="0"/>
    <n v="0"/>
    <n v="0"/>
    <n v="0"/>
    <n v="0"/>
    <x v="4"/>
  </r>
  <r>
    <x v="28"/>
    <x v="0"/>
    <x v="0"/>
    <x v="0"/>
    <x v="0"/>
    <x v="0"/>
    <x v="288"/>
    <n v="10.52"/>
    <n v="27.65"/>
    <n v="99.4"/>
    <n v="0"/>
    <n v="124"/>
    <n v="56.8"/>
    <n v="25.6"/>
    <n v="153.5"/>
    <n v="14.2"/>
    <n v="28.4"/>
    <n v="111.1"/>
    <n v="130.30000000000001"/>
    <x v="0"/>
  </r>
  <r>
    <x v="28"/>
    <x v="0"/>
    <x v="0"/>
    <x v="0"/>
    <x v="0"/>
    <x v="0"/>
    <x v="288"/>
    <n v="0"/>
    <n v="120"/>
    <n v="115.55"/>
    <n v="198.3"/>
    <n v="55.34"/>
    <n v="152.86000000000001"/>
    <n v="92.81"/>
    <n v="133"/>
    <n v="135.18"/>
    <n v="93.43"/>
    <n v="236.18"/>
    <n v="137.19999999999999"/>
    <x v="1"/>
  </r>
  <r>
    <x v="28"/>
    <x v="0"/>
    <x v="0"/>
    <x v="0"/>
    <x v="0"/>
    <x v="0"/>
    <x v="288"/>
    <n v="105"/>
    <n v="114.47"/>
    <n v="40.25"/>
    <n v="206.49"/>
    <n v="151.71"/>
    <n v="170.18"/>
    <n v="183.34"/>
    <n v="201.81"/>
    <n v="122.82"/>
    <n v="178.46"/>
    <n v="9.8800000000000008"/>
    <n v="9.8800000000000008"/>
    <x v="2"/>
  </r>
  <r>
    <x v="28"/>
    <x v="0"/>
    <x v="0"/>
    <x v="0"/>
    <x v="0"/>
    <x v="0"/>
    <x v="288"/>
    <n v="60.8"/>
    <n v="51.58"/>
    <n v="0"/>
    <n v="0"/>
    <n v="16.84"/>
    <n v="44.03"/>
    <n v="56.57"/>
    <n v="0"/>
    <n v="0"/>
    <n v="0"/>
    <n v="0"/>
    <n v="0"/>
    <x v="3"/>
  </r>
  <r>
    <x v="28"/>
    <x v="0"/>
    <x v="0"/>
    <x v="0"/>
    <x v="0"/>
    <x v="0"/>
    <x v="288"/>
    <n v="0"/>
    <n v="27.29"/>
    <n v="0"/>
    <n v="0"/>
    <n v="24.63"/>
    <n v="0"/>
    <n v="0"/>
    <n v="0"/>
    <n v="0"/>
    <n v="0"/>
    <n v="0"/>
    <n v="0"/>
    <x v="4"/>
  </r>
  <r>
    <x v="28"/>
    <x v="0"/>
    <x v="0"/>
    <x v="0"/>
    <x v="0"/>
    <x v="0"/>
    <x v="289"/>
    <n v="0"/>
    <n v="16096.9"/>
    <n v="16303.69"/>
    <n v="14813.8"/>
    <n v="12503.75"/>
    <n v="13134.37"/>
    <n v="11343.49"/>
    <n v="17531.28"/>
    <n v="13134.37"/>
    <n v="15774.06"/>
    <n v="12537.41"/>
    <n v="11343.49"/>
    <x v="0"/>
  </r>
  <r>
    <x v="28"/>
    <x v="0"/>
    <x v="0"/>
    <x v="0"/>
    <x v="0"/>
    <x v="0"/>
    <x v="289"/>
    <n v="11940.45"/>
    <n v="12503.75"/>
    <n v="11906.79"/>
    <n v="9851.09"/>
    <n v="11190.44"/>
    <n v="14016.84"/>
    <n v="12537.41"/>
    <n v="13731.33"/>
    <n v="12819.06"/>
    <n v="12537.41"/>
    <n v="0"/>
    <n v="13100.71"/>
    <x v="1"/>
  </r>
  <r>
    <x v="28"/>
    <x v="0"/>
    <x v="0"/>
    <x v="0"/>
    <x v="0"/>
    <x v="0"/>
    <x v="289"/>
    <n v="24524.59"/>
    <n v="0"/>
    <n v="25791.17"/>
    <n v="16967.98"/>
    <n v="13134.37"/>
    <n v="13731.33"/>
    <n v="14626.77"/>
    <n v="13611.94"/>
    <n v="26109.71"/>
    <n v="9778.35"/>
    <n v="11230.06"/>
    <n v="15616.32"/>
    <x v="2"/>
  </r>
  <r>
    <x v="28"/>
    <x v="0"/>
    <x v="0"/>
    <x v="0"/>
    <x v="0"/>
    <x v="0"/>
    <x v="289"/>
    <n v="13121.23"/>
    <n v="11940.45"/>
    <n v="10639.07"/>
    <n v="0"/>
    <n v="15173.99"/>
    <n v="24462.9"/>
    <n v="16665.66"/>
    <n v="0"/>
    <n v="32187.58"/>
    <n v="15881.58"/>
    <n v="13804"/>
    <n v="16546.86"/>
    <x v="3"/>
  </r>
  <r>
    <x v="28"/>
    <x v="0"/>
    <x v="0"/>
    <x v="0"/>
    <x v="0"/>
    <x v="0"/>
    <x v="289"/>
    <n v="0"/>
    <n v="16546.86"/>
    <n v="28725.84"/>
    <n v="0"/>
    <n v="30790.98"/>
    <n v="15285.6"/>
    <n v="0"/>
    <n v="0"/>
    <n v="0"/>
    <n v="0"/>
    <n v="0"/>
    <n v="0"/>
    <x v="4"/>
  </r>
  <r>
    <x v="28"/>
    <x v="0"/>
    <x v="0"/>
    <x v="0"/>
    <x v="0"/>
    <x v="0"/>
    <x v="290"/>
    <n v="9112.5400000000009"/>
    <n v="0"/>
    <n v="19165.490000000002"/>
    <n v="9855.5400000000009"/>
    <n v="9582.15"/>
    <n v="9940.7900000000009"/>
    <n v="8315.98"/>
    <n v="2595.2399999999998"/>
    <n v="8654.56"/>
    <n v="8425.2000000000007"/>
    <n v="0"/>
    <n v="8647.35"/>
    <x v="0"/>
  </r>
  <r>
    <x v="28"/>
    <x v="0"/>
    <x v="0"/>
    <x v="0"/>
    <x v="0"/>
    <x v="0"/>
    <x v="290"/>
    <n v="26531.32"/>
    <n v="10099.969999999999"/>
    <n v="10001.68"/>
    <n v="11945.01"/>
    <n v="15340.37"/>
    <n v="11748.66"/>
    <n v="10409.14"/>
    <n v="1408.17"/>
    <n v="9506.3700000000008"/>
    <n v="18786.580000000002"/>
    <n v="897.36"/>
    <n v="0"/>
    <x v="1"/>
  </r>
  <r>
    <x v="28"/>
    <x v="0"/>
    <x v="0"/>
    <x v="0"/>
    <x v="0"/>
    <x v="0"/>
    <x v="290"/>
    <n v="0"/>
    <n v="0"/>
    <n v="0"/>
    <n v="344.6"/>
    <n v="0"/>
    <n v="217.11"/>
    <n v="828.75"/>
    <n v="170.89"/>
    <n v="145.08000000000001"/>
    <n v="113"/>
    <n v="134.24"/>
    <n v="133.74"/>
    <x v="2"/>
  </r>
  <r>
    <x v="28"/>
    <x v="0"/>
    <x v="0"/>
    <x v="0"/>
    <x v="0"/>
    <x v="0"/>
    <x v="290"/>
    <n v="145.66999999999999"/>
    <n v="116.99"/>
    <n v="97.82"/>
    <n v="121.23"/>
    <n v="109.52"/>
    <n v="132.91"/>
    <n v="71.33"/>
    <n v="74.83"/>
    <n v="78.239999999999995"/>
    <n v="0"/>
    <n v="56.51"/>
    <n v="47.83"/>
    <x v="3"/>
  </r>
  <r>
    <x v="28"/>
    <x v="0"/>
    <x v="0"/>
    <x v="0"/>
    <x v="0"/>
    <x v="0"/>
    <x v="290"/>
    <n v="70.91"/>
    <n v="58.09"/>
    <n v="0"/>
    <n v="186.69"/>
    <n v="0"/>
    <n v="0"/>
    <n v="0"/>
    <n v="0"/>
    <n v="0"/>
    <n v="0"/>
    <n v="0"/>
    <n v="0"/>
    <x v="4"/>
  </r>
  <r>
    <x v="28"/>
    <x v="0"/>
    <x v="0"/>
    <x v="0"/>
    <x v="0"/>
    <x v="0"/>
    <x v="291"/>
    <n v="27693.23"/>
    <n v="28081.42"/>
    <n v="29073.96"/>
    <n v="0"/>
    <n v="55937.760000000002"/>
    <n v="28849.31"/>
    <n v="0"/>
    <n v="57196.73"/>
    <n v="29256.19"/>
    <n v="28754.67"/>
    <n v="28734.59"/>
    <n v="29083.39"/>
    <x v="0"/>
  </r>
  <r>
    <x v="28"/>
    <x v="0"/>
    <x v="0"/>
    <x v="0"/>
    <x v="0"/>
    <x v="0"/>
    <x v="291"/>
    <n v="28860.77"/>
    <n v="28908.57"/>
    <n v="30098.68"/>
    <n v="0"/>
    <n v="59445.84"/>
    <n v="28462.05"/>
    <n v="2886.55"/>
    <n v="0"/>
    <n v="26267.58"/>
    <n v="0"/>
    <n v="2969.11"/>
    <n v="9208.2900000000009"/>
    <x v="1"/>
  </r>
  <r>
    <x v="28"/>
    <x v="0"/>
    <x v="0"/>
    <x v="0"/>
    <x v="0"/>
    <x v="0"/>
    <x v="291"/>
    <n v="0"/>
    <n v="3069.43"/>
    <n v="4462.8900000000003"/>
    <n v="3936.43"/>
    <n v="8197.17"/>
    <n v="6059.93"/>
    <n v="6074.39"/>
    <n v="3936.43"/>
    <n v="3874.48"/>
    <n v="16906.740000000002"/>
    <n v="9616.08"/>
    <n v="9300.2099999999991"/>
    <x v="2"/>
  </r>
  <r>
    <x v="28"/>
    <x v="0"/>
    <x v="0"/>
    <x v="0"/>
    <x v="0"/>
    <x v="0"/>
    <x v="291"/>
    <n v="7243.48"/>
    <n v="5119.45"/>
    <n v="9519.3799999999992"/>
    <n v="5302.52"/>
    <n v="2098.65"/>
    <n v="12647.65"/>
    <n v="10474.99"/>
    <n v="7627.2"/>
    <n v="3074.36"/>
    <n v="5460.88"/>
    <n v="9828.56"/>
    <n v="3999.45"/>
    <x v="3"/>
  </r>
  <r>
    <x v="28"/>
    <x v="0"/>
    <x v="0"/>
    <x v="0"/>
    <x v="0"/>
    <x v="0"/>
    <x v="291"/>
    <n v="14071.07"/>
    <n v="6298.34"/>
    <n v="8039.06"/>
    <n v="10187.02"/>
    <n v="8435.32"/>
    <n v="8073.13"/>
    <n v="0"/>
    <n v="0"/>
    <n v="0"/>
    <n v="0"/>
    <n v="0"/>
    <n v="0"/>
    <x v="4"/>
  </r>
  <r>
    <x v="28"/>
    <x v="0"/>
    <x v="0"/>
    <x v="0"/>
    <x v="0"/>
    <x v="0"/>
    <x v="292"/>
    <n v="0"/>
    <n v="0"/>
    <n v="0"/>
    <n v="0"/>
    <n v="863.85"/>
    <n v="443.76"/>
    <n v="324.14999999999998"/>
    <n v="1390.59"/>
    <n v="683.39"/>
    <n v="0"/>
    <n v="758.59"/>
    <n v="335.25"/>
    <x v="0"/>
  </r>
  <r>
    <x v="28"/>
    <x v="0"/>
    <x v="0"/>
    <x v="0"/>
    <x v="0"/>
    <x v="0"/>
    <x v="292"/>
    <n v="0"/>
    <n v="0"/>
    <n v="0"/>
    <n v="979.85"/>
    <n v="0"/>
    <n v="352.16"/>
    <n v="974.71"/>
    <n v="326.60000000000002"/>
    <n v="306.52"/>
    <n v="295.07"/>
    <n v="308.13"/>
    <n v="234.35"/>
    <x v="1"/>
  </r>
  <r>
    <x v="28"/>
    <x v="0"/>
    <x v="0"/>
    <x v="0"/>
    <x v="0"/>
    <x v="0"/>
    <x v="292"/>
    <n v="70.400000000000006"/>
    <n v="138.03"/>
    <n v="94.65"/>
    <n v="70.510000000000005"/>
    <n v="0"/>
    <n v="55.6"/>
    <n v="0"/>
    <n v="62.61"/>
    <n v="62.66"/>
    <n v="61.26"/>
    <n v="62.05"/>
    <n v="62.74"/>
    <x v="2"/>
  </r>
  <r>
    <x v="28"/>
    <x v="0"/>
    <x v="0"/>
    <x v="0"/>
    <x v="0"/>
    <x v="0"/>
    <x v="292"/>
    <n v="63.63"/>
    <n v="64.36"/>
    <n v="61.19"/>
    <n v="84.99"/>
    <n v="0"/>
    <n v="84.99"/>
    <n v="84.99"/>
    <n v="84.99"/>
    <n v="84.99"/>
    <n v="89.99"/>
    <n v="89.99"/>
    <n v="89.99"/>
    <x v="3"/>
  </r>
  <r>
    <x v="28"/>
    <x v="0"/>
    <x v="0"/>
    <x v="0"/>
    <x v="0"/>
    <x v="0"/>
    <x v="292"/>
    <n v="89.99"/>
    <n v="89.99"/>
    <n v="89.99"/>
    <n v="0"/>
    <n v="182.2"/>
    <n v="91.1"/>
    <n v="0"/>
    <n v="0"/>
    <n v="0"/>
    <n v="0"/>
    <n v="0"/>
    <n v="0"/>
    <x v="4"/>
  </r>
  <r>
    <x v="28"/>
    <x v="0"/>
    <x v="0"/>
    <x v="0"/>
    <x v="0"/>
    <x v="0"/>
    <x v="293"/>
    <n v="84511.55"/>
    <n v="168690.65"/>
    <n v="104787.35"/>
    <n v="86818.95"/>
    <n v="91845.08"/>
    <n v="0"/>
    <n v="106371.95"/>
    <n v="212067.15"/>
    <n v="116824.75"/>
    <n v="110985"/>
    <n v="108050.66"/>
    <n v="101384.74"/>
    <x v="0"/>
  </r>
  <r>
    <x v="28"/>
    <x v="0"/>
    <x v="0"/>
    <x v="0"/>
    <x v="0"/>
    <x v="0"/>
    <x v="293"/>
    <n v="100849.82"/>
    <n v="98925.77"/>
    <n v="135735.89000000001"/>
    <n v="163917.89000000001"/>
    <n v="131810.35"/>
    <n v="99673.63"/>
    <n v="101345.42"/>
    <n v="104173.31"/>
    <n v="101083.09"/>
    <n v="102511.59"/>
    <n v="123530.9"/>
    <n v="120557.25"/>
    <x v="1"/>
  </r>
  <r>
    <x v="28"/>
    <x v="0"/>
    <x v="0"/>
    <x v="0"/>
    <x v="0"/>
    <x v="0"/>
    <x v="293"/>
    <n v="122850.27"/>
    <n v="126941.8"/>
    <n v="148077.68"/>
    <n v="149146.26999999999"/>
    <n v="206267.07"/>
    <n v="0"/>
    <n v="429218.67"/>
    <n v="102803.07"/>
    <n v="96233.58"/>
    <n v="97662.080000000002"/>
    <n v="112912.77"/>
    <n v="105278.81"/>
    <x v="2"/>
  </r>
  <r>
    <x v="28"/>
    <x v="0"/>
    <x v="0"/>
    <x v="0"/>
    <x v="0"/>
    <x v="0"/>
    <x v="293"/>
    <n v="115314.95"/>
    <n v="0"/>
    <n v="0"/>
    <n v="0"/>
    <n v="373108.98"/>
    <n v="136316.63"/>
    <n v="115080.93"/>
    <n v="132056.72"/>
    <n v="0"/>
    <n v="268021.02"/>
    <n v="138747.91"/>
    <n v="144693.25"/>
    <x v="3"/>
  </r>
  <r>
    <x v="28"/>
    <x v="0"/>
    <x v="0"/>
    <x v="0"/>
    <x v="0"/>
    <x v="0"/>
    <x v="293"/>
    <n v="135811.06"/>
    <n v="0"/>
    <n v="307005.15000000002"/>
    <n v="154005.23000000001"/>
    <n v="172521.74"/>
    <n v="0"/>
    <n v="0"/>
    <n v="0"/>
    <n v="0"/>
    <n v="0"/>
    <n v="0"/>
    <n v="0"/>
    <x v="4"/>
  </r>
  <r>
    <x v="28"/>
    <x v="0"/>
    <x v="0"/>
    <x v="1"/>
    <x v="1"/>
    <x v="0"/>
    <x v="286"/>
    <n v="21271.3"/>
    <n v="24710.5"/>
    <n v="48536.3"/>
    <n v="24164.5"/>
    <n v="23170"/>
    <n v="31555.05"/>
    <n v="61534.92"/>
    <n v="23753.19"/>
    <n v="0"/>
    <n v="47240.92"/>
    <n v="0"/>
    <n v="26591.57"/>
    <x v="0"/>
  </r>
  <r>
    <x v="28"/>
    <x v="0"/>
    <x v="0"/>
    <x v="1"/>
    <x v="1"/>
    <x v="0"/>
    <x v="286"/>
    <n v="41502.9"/>
    <n v="23671.51"/>
    <n v="20792.29"/>
    <n v="22201.27"/>
    <n v="35596.79"/>
    <n v="16197.79"/>
    <n v="17525.09"/>
    <n v="17514.189999999999"/>
    <n v="42669"/>
    <n v="24480.48"/>
    <n v="0"/>
    <n v="30646.5"/>
    <x v="1"/>
  </r>
  <r>
    <x v="28"/>
    <x v="0"/>
    <x v="0"/>
    <x v="1"/>
    <x v="1"/>
    <x v="0"/>
    <x v="286"/>
    <n v="14901.05"/>
    <n v="0"/>
    <n v="27491.86"/>
    <n v="28695.13"/>
    <n v="18532.099999999999"/>
    <n v="0"/>
    <n v="18486.18"/>
    <n v="0"/>
    <n v="75626.11"/>
    <n v="0"/>
    <n v="30978.880000000001"/>
    <n v="35101.83"/>
    <x v="2"/>
  </r>
  <r>
    <x v="28"/>
    <x v="0"/>
    <x v="0"/>
    <x v="1"/>
    <x v="1"/>
    <x v="0"/>
    <x v="286"/>
    <n v="33518.43"/>
    <n v="29817"/>
    <n v="46355.63"/>
    <n v="27886.05"/>
    <n v="26076.45"/>
    <n v="26923.69"/>
    <n v="28934.22"/>
    <n v="31342.38"/>
    <n v="59995.88"/>
    <n v="0"/>
    <n v="29173.18"/>
    <n v="59919.32"/>
    <x v="3"/>
  </r>
  <r>
    <x v="28"/>
    <x v="0"/>
    <x v="0"/>
    <x v="1"/>
    <x v="1"/>
    <x v="0"/>
    <x v="286"/>
    <n v="27846.14"/>
    <n v="28289.26"/>
    <n v="31572.06"/>
    <n v="26537.16"/>
    <n v="42556.73"/>
    <n v="42531.06"/>
    <n v="0"/>
    <n v="0"/>
    <n v="0"/>
    <n v="0"/>
    <n v="0"/>
    <n v="0"/>
    <x v="4"/>
  </r>
  <r>
    <x v="28"/>
    <x v="0"/>
    <x v="0"/>
    <x v="1"/>
    <x v="1"/>
    <x v="0"/>
    <x v="287"/>
    <n v="66058.11"/>
    <n v="72139.649999999994"/>
    <n v="65303.58"/>
    <n v="61852.66"/>
    <n v="65681.13"/>
    <n v="55744.11"/>
    <n v="6123.68"/>
    <n v="62973.62"/>
    <n v="59838.58"/>
    <n v="80853.53"/>
    <n v="80301.22"/>
    <n v="77362.87"/>
    <x v="0"/>
  </r>
  <r>
    <x v="28"/>
    <x v="0"/>
    <x v="0"/>
    <x v="1"/>
    <x v="1"/>
    <x v="0"/>
    <x v="287"/>
    <n v="87183.52"/>
    <n v="75341.02"/>
    <n v="70479.69"/>
    <n v="58448.46"/>
    <n v="51925.97"/>
    <n v="129587.8"/>
    <n v="55248.160000000003"/>
    <n v="55793.32"/>
    <n v="61045.8"/>
    <n v="66188.63"/>
    <n v="59278.5"/>
    <n v="72141.56"/>
    <x v="1"/>
  </r>
  <r>
    <x v="28"/>
    <x v="0"/>
    <x v="0"/>
    <x v="1"/>
    <x v="1"/>
    <x v="0"/>
    <x v="287"/>
    <n v="48756.34"/>
    <n v="67458.81"/>
    <n v="63491.68"/>
    <n v="66740.06"/>
    <n v="53836.51"/>
    <n v="55205.16"/>
    <n v="57052.85"/>
    <n v="0"/>
    <n v="123591.67999999999"/>
    <n v="12183.53"/>
    <n v="68725.990000000005"/>
    <n v="74469.59"/>
    <x v="2"/>
  </r>
  <r>
    <x v="28"/>
    <x v="0"/>
    <x v="0"/>
    <x v="1"/>
    <x v="1"/>
    <x v="0"/>
    <x v="287"/>
    <n v="81317.179999999993"/>
    <n v="82324.83"/>
    <n v="79340.55"/>
    <n v="86937.77"/>
    <n v="144532.09"/>
    <n v="56940.77"/>
    <n v="56649.25"/>
    <n v="62231.16"/>
    <n v="61930.98"/>
    <n v="57852.56"/>
    <n v="61032.08"/>
    <n v="59999.85"/>
    <x v="3"/>
  </r>
  <r>
    <x v="28"/>
    <x v="0"/>
    <x v="0"/>
    <x v="1"/>
    <x v="1"/>
    <x v="0"/>
    <x v="287"/>
    <n v="63325"/>
    <n v="69296.66"/>
    <n v="63648.36"/>
    <n v="71314.679999999993"/>
    <n v="67635.66"/>
    <n v="63431.92"/>
    <n v="0"/>
    <n v="0"/>
    <n v="0"/>
    <n v="0"/>
    <n v="0"/>
    <n v="0"/>
    <x v="4"/>
  </r>
  <r>
    <x v="28"/>
    <x v="0"/>
    <x v="0"/>
    <x v="1"/>
    <x v="1"/>
    <x v="0"/>
    <x v="288"/>
    <n v="94.7"/>
    <n v="455.19"/>
    <n v="388.64"/>
    <n v="548.16"/>
    <n v="522.66999999999996"/>
    <n v="432.62"/>
    <n v="398.59"/>
    <n v="404.37"/>
    <n v="509.68"/>
    <n v="393.61"/>
    <n v="499.56"/>
    <n v="452.9"/>
    <x v="0"/>
  </r>
  <r>
    <x v="28"/>
    <x v="0"/>
    <x v="0"/>
    <x v="1"/>
    <x v="1"/>
    <x v="0"/>
    <x v="288"/>
    <n v="407.08"/>
    <n v="550"/>
    <n v="310.87"/>
    <n v="468.65"/>
    <n v="339.2"/>
    <n v="166.22"/>
    <n v="118.3"/>
    <n v="364.89"/>
    <n v="335.33"/>
    <n v="405.01"/>
    <n v="409.17"/>
    <n v="586.20000000000005"/>
    <x v="1"/>
  </r>
  <r>
    <x v="28"/>
    <x v="0"/>
    <x v="0"/>
    <x v="1"/>
    <x v="1"/>
    <x v="0"/>
    <x v="288"/>
    <n v="332.61"/>
    <n v="520.42999999999995"/>
    <n v="39.64"/>
    <n v="148.22"/>
    <n v="231.94"/>
    <n v="135.96"/>
    <n v="130.5"/>
    <n v="119.67"/>
    <n v="0"/>
    <n v="103.9"/>
    <n v="0"/>
    <n v="19.100000000000001"/>
    <x v="2"/>
  </r>
  <r>
    <x v="28"/>
    <x v="0"/>
    <x v="0"/>
    <x v="1"/>
    <x v="1"/>
    <x v="0"/>
    <x v="288"/>
    <n v="27.32"/>
    <n v="0"/>
    <n v="31.68"/>
    <n v="15.29"/>
    <n v="31.38"/>
    <n v="58.74"/>
    <n v="0"/>
    <n v="102.68"/>
    <n v="44.81"/>
    <n v="0"/>
    <n v="0"/>
    <n v="73.92"/>
    <x v="3"/>
  </r>
  <r>
    <x v="28"/>
    <x v="0"/>
    <x v="0"/>
    <x v="1"/>
    <x v="1"/>
    <x v="0"/>
    <x v="288"/>
    <n v="0"/>
    <n v="15.43"/>
    <n v="48.83"/>
    <n v="16.71"/>
    <n v="60.89"/>
    <n v="0"/>
    <n v="0"/>
    <n v="0"/>
    <n v="0"/>
    <n v="0"/>
    <n v="0"/>
    <n v="0"/>
    <x v="4"/>
  </r>
  <r>
    <x v="28"/>
    <x v="0"/>
    <x v="0"/>
    <x v="1"/>
    <x v="1"/>
    <x v="0"/>
    <x v="289"/>
    <n v="8187.3"/>
    <n v="9713.6"/>
    <n v="10158.17"/>
    <n v="9224.23"/>
    <n v="15302.27"/>
    <n v="13516.42"/>
    <n v="13492.14"/>
    <n v="13341.22"/>
    <n v="14863.41"/>
    <n v="13776.93"/>
    <n v="15675.36"/>
    <n v="15237.12"/>
    <x v="0"/>
  </r>
  <r>
    <x v="28"/>
    <x v="0"/>
    <x v="0"/>
    <x v="1"/>
    <x v="1"/>
    <x v="0"/>
    <x v="289"/>
    <n v="16667.099999999999"/>
    <n v="17723.14"/>
    <n v="17712.740000000002"/>
    <n v="11644.42"/>
    <n v="7940.85"/>
    <n v="9854.36"/>
    <n v="12011.86"/>
    <n v="10723.48"/>
    <n v="12430.92"/>
    <n v="13176.22"/>
    <n v="12928.34"/>
    <n v="10058.86"/>
    <x v="1"/>
  </r>
  <r>
    <x v="28"/>
    <x v="0"/>
    <x v="0"/>
    <x v="1"/>
    <x v="1"/>
    <x v="0"/>
    <x v="289"/>
    <n v="12280.54"/>
    <n v="11390.06"/>
    <n v="12033.12"/>
    <n v="0"/>
    <n v="23389.96"/>
    <n v="13785.9"/>
    <n v="0"/>
    <n v="0"/>
    <n v="0"/>
    <n v="0"/>
    <n v="0"/>
    <n v="0"/>
    <x v="2"/>
  </r>
  <r>
    <x v="28"/>
    <x v="0"/>
    <x v="0"/>
    <x v="1"/>
    <x v="1"/>
    <x v="0"/>
    <x v="289"/>
    <n v="0"/>
    <n v="0"/>
    <n v="0"/>
    <n v="0"/>
    <n v="0"/>
    <n v="45000"/>
    <n v="0"/>
    <n v="16500"/>
    <n v="18117.740000000002"/>
    <n v="22642.12"/>
    <n v="0"/>
    <n v="34953.480000000003"/>
    <x v="3"/>
  </r>
  <r>
    <x v="28"/>
    <x v="0"/>
    <x v="0"/>
    <x v="1"/>
    <x v="1"/>
    <x v="0"/>
    <x v="289"/>
    <n v="15363.81"/>
    <n v="0"/>
    <n v="7922.79"/>
    <n v="0"/>
    <n v="0"/>
    <n v="0"/>
    <n v="0"/>
    <n v="0"/>
    <n v="0"/>
    <n v="0"/>
    <n v="0"/>
    <n v="0"/>
    <x v="4"/>
  </r>
  <r>
    <x v="28"/>
    <x v="0"/>
    <x v="0"/>
    <x v="1"/>
    <x v="1"/>
    <x v="0"/>
    <x v="290"/>
    <n v="2900.72"/>
    <n v="565.91999999999996"/>
    <n v="6071.19"/>
    <n v="3439.01"/>
    <n v="1604.25"/>
    <n v="1580.14"/>
    <n v="1540.4"/>
    <n v="1599.86"/>
    <n v="1571.25"/>
    <n v="1551.82"/>
    <n v="1599.28"/>
    <n v="1627.1"/>
    <x v="0"/>
  </r>
  <r>
    <x v="28"/>
    <x v="0"/>
    <x v="0"/>
    <x v="1"/>
    <x v="1"/>
    <x v="0"/>
    <x v="290"/>
    <n v="1521.73"/>
    <n v="1527.1"/>
    <n v="1578.58"/>
    <n v="1628.85"/>
    <n v="1350.18"/>
    <n v="1880.18"/>
    <n v="1577.93"/>
    <n v="1538.53"/>
    <n v="1490.4"/>
    <n v="1419.25"/>
    <n v="1552.07"/>
    <n v="1.1299999999999999"/>
    <x v="1"/>
  </r>
  <r>
    <x v="28"/>
    <x v="0"/>
    <x v="0"/>
    <x v="1"/>
    <x v="1"/>
    <x v="0"/>
    <x v="290"/>
    <n v="2880.1"/>
    <n v="1167.33"/>
    <n v="1428.11"/>
    <n v="1743.55"/>
    <n v="1456.21"/>
    <n v="1479.25"/>
    <n v="309.69"/>
    <n v="219.68"/>
    <n v="1497.94"/>
    <n v="419.24"/>
    <n v="1496.47"/>
    <n v="1469.07"/>
    <x v="2"/>
  </r>
  <r>
    <x v="28"/>
    <x v="0"/>
    <x v="0"/>
    <x v="1"/>
    <x v="1"/>
    <x v="0"/>
    <x v="290"/>
    <n v="321.52"/>
    <n v="2627.94"/>
    <n v="1488.38"/>
    <n v="1489.72"/>
    <n v="1469.11"/>
    <n v="1488.1"/>
    <n v="5041.13"/>
    <n v="1504.96"/>
    <n v="1514.09"/>
    <n v="1655.6"/>
    <n v="1387.49"/>
    <n v="1391.05"/>
    <x v="3"/>
  </r>
  <r>
    <x v="28"/>
    <x v="0"/>
    <x v="0"/>
    <x v="1"/>
    <x v="1"/>
    <x v="0"/>
    <x v="290"/>
    <n v="1005.65"/>
    <n v="1420.63"/>
    <n v="328.69"/>
    <n v="328.61"/>
    <n v="337.66"/>
    <n v="331.26"/>
    <n v="0"/>
    <n v="0"/>
    <n v="0"/>
    <n v="0"/>
    <n v="0"/>
    <n v="0"/>
    <x v="4"/>
  </r>
  <r>
    <x v="28"/>
    <x v="0"/>
    <x v="0"/>
    <x v="1"/>
    <x v="1"/>
    <x v="0"/>
    <x v="291"/>
    <n v="43295.73"/>
    <n v="37279.879999999997"/>
    <n v="33230.89"/>
    <n v="17019.669999999998"/>
    <n v="58633.42"/>
    <n v="33068.68"/>
    <n v="17019.669999999998"/>
    <n v="52331.9"/>
    <n v="38126.639999999999"/>
    <n v="45126.400000000001"/>
    <n v="32785.800000000003"/>
    <n v="39958.6"/>
    <x v="0"/>
  </r>
  <r>
    <x v="28"/>
    <x v="0"/>
    <x v="0"/>
    <x v="1"/>
    <x v="1"/>
    <x v="0"/>
    <x v="291"/>
    <n v="24801.49"/>
    <n v="27199.31"/>
    <n v="29616.77"/>
    <n v="12590.85"/>
    <n v="45958"/>
    <n v="27759.72"/>
    <n v="15612.19"/>
    <n v="7570.51"/>
    <n v="19209.86"/>
    <n v="5310.02"/>
    <n v="8527.4699999999993"/>
    <n v="15757.51"/>
    <x v="1"/>
  </r>
  <r>
    <x v="28"/>
    <x v="0"/>
    <x v="0"/>
    <x v="1"/>
    <x v="1"/>
    <x v="0"/>
    <x v="291"/>
    <n v="4735.84"/>
    <n v="7273.89"/>
    <n v="11537.44"/>
    <n v="5418.94"/>
    <n v="12269.04"/>
    <n v="8834.17"/>
    <n v="8857.35"/>
    <n v="5418.94"/>
    <n v="6702.04"/>
    <n v="9680.0400000000009"/>
    <n v="13088.52"/>
    <n v="13019.12"/>
    <x v="2"/>
  </r>
  <r>
    <x v="28"/>
    <x v="0"/>
    <x v="0"/>
    <x v="1"/>
    <x v="1"/>
    <x v="0"/>
    <x v="291"/>
    <n v="9711.7900000000009"/>
    <n v="6296.23"/>
    <n v="13077.18"/>
    <n v="6296.23"/>
    <n v="3374.74"/>
    <n v="19498.36"/>
    <n v="14331.91"/>
    <n v="10445.69"/>
    <n v="5052.8"/>
    <n v="6962.13"/>
    <n v="14064.91"/>
    <n v="6730.73"/>
    <x v="3"/>
  </r>
  <r>
    <x v="28"/>
    <x v="0"/>
    <x v="0"/>
    <x v="1"/>
    <x v="1"/>
    <x v="0"/>
    <x v="291"/>
    <n v="19919.080000000002"/>
    <n v="7711.41"/>
    <n v="7711.4"/>
    <n v="11321.57"/>
    <n v="11342"/>
    <n v="11420.41"/>
    <n v="0"/>
    <n v="0"/>
    <n v="0"/>
    <n v="0"/>
    <n v="0"/>
    <n v="0"/>
    <x v="4"/>
  </r>
  <r>
    <x v="28"/>
    <x v="0"/>
    <x v="0"/>
    <x v="1"/>
    <x v="1"/>
    <x v="0"/>
    <x v="292"/>
    <n v="84.47"/>
    <n v="83.96"/>
    <n v="82.91"/>
    <n v="82.05"/>
    <n v="81.84"/>
    <n v="82.19"/>
    <n v="86.59"/>
    <n v="83.38"/>
    <n v="139.52000000000001"/>
    <n v="138.47999999999999"/>
    <n v="141.32"/>
    <n v="139.01"/>
    <x v="0"/>
  </r>
  <r>
    <x v="28"/>
    <x v="0"/>
    <x v="0"/>
    <x v="1"/>
    <x v="1"/>
    <x v="0"/>
    <x v="292"/>
    <n v="138.81"/>
    <n v="137.87"/>
    <n v="0"/>
    <n v="114.52"/>
    <n v="0"/>
    <n v="0"/>
    <n v="0"/>
    <n v="0"/>
    <n v="0"/>
    <n v="0"/>
    <n v="528.98"/>
    <n v="172.75"/>
    <x v="1"/>
  </r>
  <r>
    <x v="28"/>
    <x v="0"/>
    <x v="0"/>
    <x v="1"/>
    <x v="1"/>
    <x v="0"/>
    <x v="292"/>
    <n v="118.2"/>
    <n v="64.05"/>
    <n v="63.16"/>
    <n v="60.05"/>
    <n v="60.66"/>
    <n v="96.66"/>
    <n v="0"/>
    <n v="62.61"/>
    <n v="62.66"/>
    <n v="61.26"/>
    <n v="62.05"/>
    <n v="62.71"/>
    <x v="2"/>
  </r>
  <r>
    <x v="28"/>
    <x v="0"/>
    <x v="0"/>
    <x v="1"/>
    <x v="1"/>
    <x v="0"/>
    <x v="292"/>
    <n v="63.63"/>
    <n v="64.69"/>
    <n v="61.19"/>
    <n v="43.36"/>
    <n v="61.33"/>
    <n v="43.07"/>
    <n v="41.28"/>
    <n v="38.369999999999997"/>
    <n v="46.67"/>
    <n v="83.74"/>
    <n v="89.99"/>
    <n v="89.99"/>
    <x v="3"/>
  </r>
  <r>
    <x v="28"/>
    <x v="0"/>
    <x v="0"/>
    <x v="1"/>
    <x v="1"/>
    <x v="0"/>
    <x v="292"/>
    <n v="89.99"/>
    <n v="89.99"/>
    <n v="89.99"/>
    <n v="0"/>
    <n v="182.2"/>
    <n v="91.1"/>
    <n v="0"/>
    <n v="0"/>
    <n v="0"/>
    <n v="0"/>
    <n v="0"/>
    <n v="0"/>
    <x v="4"/>
  </r>
  <r>
    <x v="28"/>
    <x v="0"/>
    <x v="0"/>
    <x v="1"/>
    <x v="1"/>
    <x v="0"/>
    <x v="293"/>
    <n v="21271.3"/>
    <n v="24710.5"/>
    <n v="48536.3"/>
    <n v="24164.5"/>
    <n v="23170"/>
    <n v="31555.05"/>
    <n v="61534.92"/>
    <n v="23753.19"/>
    <n v="0"/>
    <n v="47240.92"/>
    <n v="0"/>
    <n v="26591.57"/>
    <x v="0"/>
  </r>
  <r>
    <x v="28"/>
    <x v="0"/>
    <x v="0"/>
    <x v="1"/>
    <x v="1"/>
    <x v="0"/>
    <x v="293"/>
    <n v="41502.9"/>
    <n v="23671.51"/>
    <n v="20792.29"/>
    <n v="22201.27"/>
    <n v="35596.79"/>
    <n v="16197.79"/>
    <n v="17525.09"/>
    <n v="17514.189999999999"/>
    <n v="42669"/>
    <n v="24480.48"/>
    <n v="0"/>
    <n v="30646.5"/>
    <x v="1"/>
  </r>
  <r>
    <x v="28"/>
    <x v="0"/>
    <x v="0"/>
    <x v="1"/>
    <x v="1"/>
    <x v="0"/>
    <x v="293"/>
    <n v="14901.05"/>
    <n v="0"/>
    <n v="27491.86"/>
    <n v="28695.13"/>
    <n v="18532.099999999999"/>
    <n v="0"/>
    <n v="18486.18"/>
    <n v="0"/>
    <n v="75626.11"/>
    <n v="0"/>
    <n v="30978.880000000001"/>
    <n v="35101.83"/>
    <x v="2"/>
  </r>
  <r>
    <x v="28"/>
    <x v="0"/>
    <x v="0"/>
    <x v="1"/>
    <x v="1"/>
    <x v="0"/>
    <x v="293"/>
    <n v="33518.43"/>
    <n v="29817"/>
    <n v="46355.63"/>
    <n v="27886.05"/>
    <n v="26076.45"/>
    <n v="26923.69"/>
    <n v="28934.22"/>
    <n v="31342.38"/>
    <n v="59995.88"/>
    <n v="0"/>
    <n v="29173.18"/>
    <n v="59919.32"/>
    <x v="3"/>
  </r>
  <r>
    <x v="28"/>
    <x v="0"/>
    <x v="0"/>
    <x v="1"/>
    <x v="1"/>
    <x v="0"/>
    <x v="293"/>
    <n v="27846.14"/>
    <n v="28289.26"/>
    <n v="31572.06"/>
    <n v="26537.16"/>
    <n v="42556.73"/>
    <n v="42531.06"/>
    <n v="0"/>
    <n v="0"/>
    <n v="0"/>
    <n v="0"/>
    <n v="0"/>
    <n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ela dinâmica1" cacheId="2" applyNumberFormats="0" applyBorderFormats="0" applyFontFormats="0" applyPatternFormats="0" applyAlignmentFormats="0" applyWidthHeightFormats="1" dataCaption="Valores" updatedVersion="8" minRefreshableVersion="3" useAutoFormatting="1" itemPrintTitles="1" createdVersion="5" indent="0" outline="1" outlineData="1" multipleFieldFilters="0" rowHeaderCaption="Receita/Despesa" fieldListSortAscending="1">
  <location ref="A8:N33" firstHeaderRow="0" firstDataRow="1" firstDataCol="1" rowPageCount="2" colPageCount="1"/>
  <pivotFields count="21">
    <pivotField axis="axisRow" showAll="0">
      <items count="52">
        <item x="4"/>
        <item sd="0" m="1" x="34"/>
        <item sd="0" m="1" x="39"/>
        <item sd="0" m="1" x="46"/>
        <item sd="0" x="18"/>
        <item sd="0" x="19"/>
        <item sd="0" x="17"/>
        <item sd="0" x="10"/>
        <item sd="0" m="1" x="43"/>
        <item sd="0" x="1"/>
        <item sd="0" x="6"/>
        <item sd="0" x="11"/>
        <item sd="0" x="20"/>
        <item sd="0" m="1" x="33"/>
        <item sd="0" m="1" x="50"/>
        <item sd="0" m="1" x="48"/>
        <item sd="0" x="21"/>
        <item sd="0" x="23"/>
        <item sd="0" x="5"/>
        <item sd="0" x="0"/>
        <item sd="0" x="7"/>
        <item sd="0" x="9"/>
        <item sd="0" x="25"/>
        <item sd="0" x="24"/>
        <item sd="0" x="28"/>
        <item sd="0" x="3"/>
        <item sd="0" m="1" x="36"/>
        <item sd="0" m="1" x="41"/>
        <item sd="0" x="26"/>
        <item sd="0" x="27"/>
        <item sd="0" x="2"/>
        <item sd="0" m="1" x="30"/>
        <item sd="0" m="1" x="49"/>
        <item sd="0" x="8"/>
        <item sd="0" x="16"/>
        <item sd="0" m="1" x="35"/>
        <item sd="0" x="22"/>
        <item sd="0" m="1" x="38"/>
        <item sd="0" m="1" x="42"/>
        <item sd="0" x="14"/>
        <item sd="0" m="1" x="44"/>
        <item sd="0" m="1" x="47"/>
        <item sd="0" x="12"/>
        <item sd="0" x="13"/>
        <item sd="0" m="1" x="32"/>
        <item sd="0" m="1" x="37"/>
        <item sd="0" m="1" x="40"/>
        <item m="1" x="29"/>
        <item sd="0" m="1" x="31"/>
        <item sd="0" m="1" x="45"/>
        <item sd="0" x="15"/>
        <item t="default" sd="0"/>
      </items>
    </pivotField>
    <pivotField showAll="0"/>
    <pivotField showAll="0"/>
    <pivotField showAll="0"/>
    <pivotField axis="axisPage" multipleItemSelectionAllowed="1" showAll="0">
      <items count="135">
        <item m="1" x="128"/>
        <item m="1" x="19"/>
        <item m="1" x="114"/>
        <item m="1" x="4"/>
        <item m="1" x="121"/>
        <item m="1" x="5"/>
        <item m="1" x="83"/>
        <item m="1" x="70"/>
        <item m="1" x="66"/>
        <item m="1" x="53"/>
        <item m="1" x="119"/>
        <item m="1" x="129"/>
        <item m="1" x="39"/>
        <item m="1" x="55"/>
        <item m="1" x="7"/>
        <item m="1" x="52"/>
        <item m="1" x="42"/>
        <item m="1" x="112"/>
        <item m="1" x="80"/>
        <item m="1" x="38"/>
        <item m="1" x="125"/>
        <item m="1" x="131"/>
        <item m="1" x="14"/>
        <item m="1" x="75"/>
        <item m="1" x="122"/>
        <item m="1" x="33"/>
        <item m="1" x="89"/>
        <item m="1" x="96"/>
        <item m="1" x="62"/>
        <item x="1"/>
        <item m="1" x="47"/>
        <item m="1" x="69"/>
        <item m="1" x="82"/>
        <item m="1" x="64"/>
        <item m="1" x="44"/>
        <item m="1" x="21"/>
        <item m="1" x="63"/>
        <item m="1" x="65"/>
        <item m="1" x="43"/>
        <item m="1" x="71"/>
        <item m="1" x="16"/>
        <item m="1" x="60"/>
        <item m="1" x="78"/>
        <item m="1" x="6"/>
        <item m="1" x="97"/>
        <item m="1" x="127"/>
        <item m="1" x="29"/>
        <item m="1" x="36"/>
        <item m="1" x="77"/>
        <item m="1" x="18"/>
        <item m="1" x="34"/>
        <item m="1" x="130"/>
        <item m="1" x="25"/>
        <item m="1" x="48"/>
        <item m="1" x="57"/>
        <item m="1" x="117"/>
        <item x="0"/>
        <item m="1" x="118"/>
        <item m="1" x="37"/>
        <item m="1" x="68"/>
        <item m="1" x="20"/>
        <item m="1" x="95"/>
        <item m="1" x="132"/>
        <item m="1" x="86"/>
        <item m="1" x="123"/>
        <item m="1" x="116"/>
        <item m="1" x="111"/>
        <item m="1" x="22"/>
        <item m="1" x="58"/>
        <item m="1" x="72"/>
        <item m="1" x="102"/>
        <item m="1" x="2"/>
        <item m="1" x="100"/>
        <item m="1" x="108"/>
        <item m="1" x="74"/>
        <item m="1" x="27"/>
        <item m="1" x="51"/>
        <item m="1" x="87"/>
        <item m="1" x="31"/>
        <item m="1" x="17"/>
        <item m="1" x="133"/>
        <item m="1" x="98"/>
        <item m="1" x="35"/>
        <item m="1" x="124"/>
        <item m="1" x="73"/>
        <item m="1" x="126"/>
        <item m="1" x="15"/>
        <item m="1" x="10"/>
        <item m="1" x="107"/>
        <item m="1" x="45"/>
        <item m="1" x="11"/>
        <item m="1" x="99"/>
        <item m="1" x="120"/>
        <item m="1" x="84"/>
        <item m="1" x="93"/>
        <item m="1" x="8"/>
        <item m="1" x="24"/>
        <item m="1" x="76"/>
        <item m="1" x="90"/>
        <item m="1" x="85"/>
        <item m="1" x="104"/>
        <item m="1" x="23"/>
        <item m="1" x="103"/>
        <item m="1" x="79"/>
        <item m="1" x="92"/>
        <item m="1" x="30"/>
        <item m="1" x="3"/>
        <item m="1" x="54"/>
        <item m="1" x="13"/>
        <item m="1" x="28"/>
        <item m="1" x="56"/>
        <item m="1" x="109"/>
        <item m="1" x="113"/>
        <item m="1" x="110"/>
        <item m="1" x="46"/>
        <item m="1" x="106"/>
        <item m="1" x="67"/>
        <item m="1" x="9"/>
        <item m="1" x="32"/>
        <item m="1" x="12"/>
        <item m="1" x="40"/>
        <item m="1" x="101"/>
        <item m="1" x="50"/>
        <item m="1" x="91"/>
        <item m="1" x="59"/>
        <item m="1" x="49"/>
        <item m="1" x="115"/>
        <item m="1" x="94"/>
        <item m="1" x="88"/>
        <item m="1" x="61"/>
        <item m="1" x="81"/>
        <item m="1" x="41"/>
        <item m="1" x="105"/>
        <item m="1" x="26"/>
        <item t="default"/>
      </items>
    </pivotField>
    <pivotField showAll="0"/>
    <pivotField axis="axisRow" showAll="0">
      <items count="731">
        <item x="145"/>
        <item x="146"/>
        <item x="147"/>
        <item x="148"/>
        <item x="149"/>
        <item x="150"/>
        <item x="151"/>
        <item x="152"/>
        <item x="153"/>
        <item x="154"/>
        <item x="155"/>
        <item m="1" x="416"/>
        <item m="1" x="417"/>
        <item x="156"/>
        <item x="157"/>
        <item x="68"/>
        <item x="69"/>
        <item m="1" x="489"/>
        <item x="70"/>
        <item x="71"/>
        <item x="72"/>
        <item x="73"/>
        <item x="74"/>
        <item x="75"/>
        <item x="76"/>
        <item m="1" x="538"/>
        <item m="1" x="632"/>
        <item x="77"/>
        <item x="117"/>
        <item x="118"/>
        <item x="119"/>
        <item x="78"/>
        <item x="120"/>
        <item x="121"/>
        <item x="0"/>
        <item x="1"/>
        <item x="2"/>
        <item x="21"/>
        <item x="3"/>
        <item x="4"/>
        <item x="5"/>
        <item x="6"/>
        <item x="7"/>
        <item x="8"/>
        <item x="85"/>
        <item x="86"/>
        <item x="87"/>
        <item x="88"/>
        <item x="9"/>
        <item m="1" x="353"/>
        <item x="89"/>
        <item x="10"/>
        <item x="90"/>
        <item x="91"/>
        <item m="1" x="664"/>
        <item x="22"/>
        <item x="11"/>
        <item x="12"/>
        <item x="13"/>
        <item x="14"/>
        <item m="1" x="466"/>
        <item m="1" x="487"/>
        <item x="106"/>
        <item x="93"/>
        <item x="94"/>
        <item x="95"/>
        <item x="96"/>
        <item x="97"/>
        <item x="98"/>
        <item m="1" x="580"/>
        <item x="99"/>
        <item x="100"/>
        <item x="101"/>
        <item x="102"/>
        <item x="103"/>
        <item x="104"/>
        <item x="105"/>
        <item x="107"/>
        <item m="1" x="449"/>
        <item x="184"/>
        <item x="185"/>
        <item m="1" x="334"/>
        <item m="1" x="685"/>
        <item m="1" x="427"/>
        <item m="1" x="437"/>
        <item x="186"/>
        <item x="197"/>
        <item m="1" x="624"/>
        <item m="1" x="588"/>
        <item m="1" x="621"/>
        <item m="1" x="502"/>
        <item m="1" x="326"/>
        <item m="1" x="458"/>
        <item x="187"/>
        <item x="188"/>
        <item m="1" x="355"/>
        <item m="1" x="424"/>
        <item x="189"/>
        <item x="190"/>
        <item x="191"/>
        <item x="192"/>
        <item m="1" x="553"/>
        <item m="1" x="510"/>
        <item m="1" x="346"/>
        <item x="193"/>
        <item x="194"/>
        <item m="1" x="397"/>
        <item m="1" x="329"/>
        <item m="1" x="364"/>
        <item m="1" x="452"/>
        <item m="1" x="464"/>
        <item m="1" x="345"/>
        <item m="1" x="564"/>
        <item m="1" x="337"/>
        <item x="195"/>
        <item m="1" x="654"/>
        <item x="287"/>
        <item x="288"/>
        <item x="289"/>
        <item x="290"/>
        <item x="291"/>
        <item x="292"/>
        <item m="1" x="343"/>
        <item m="1" x="696"/>
        <item x="158"/>
        <item m="1" x="529"/>
        <item x="173"/>
        <item x="159"/>
        <item x="174"/>
        <item x="160"/>
        <item m="1" x="402"/>
        <item x="161"/>
        <item m="1" x="622"/>
        <item x="175"/>
        <item x="162"/>
        <item m="1" x="404"/>
        <item x="176"/>
        <item m="1" x="403"/>
        <item x="163"/>
        <item m="1" x="319"/>
        <item x="164"/>
        <item x="165"/>
        <item x="166"/>
        <item x="177"/>
        <item x="178"/>
        <item m="1" x="686"/>
        <item x="179"/>
        <item m="1" x="573"/>
        <item m="1" x="478"/>
        <item x="167"/>
        <item x="168"/>
        <item x="169"/>
        <item m="1" x="599"/>
        <item m="1" x="607"/>
        <item m="1" x="690"/>
        <item m="1" x="486"/>
        <item m="1" x="525"/>
        <item m="1" x="555"/>
        <item m="1" x="663"/>
        <item x="170"/>
        <item m="1" x="455"/>
        <item m="1" x="488"/>
        <item m="1" x="511"/>
        <item x="180"/>
        <item m="1" x="668"/>
        <item m="1" x="576"/>
        <item x="182"/>
        <item m="1" x="459"/>
        <item m="1" x="374"/>
        <item x="172"/>
        <item m="1" x="447"/>
        <item x="198"/>
        <item x="199"/>
        <item x="204"/>
        <item x="202"/>
        <item x="203"/>
        <item m="1" x="578"/>
        <item x="200"/>
        <item m="1" x="305"/>
        <item x="205"/>
        <item m="1" x="386"/>
        <item x="201"/>
        <item m="1" x="367"/>
        <item m="1" x="537"/>
        <item m="1" x="312"/>
        <item m="1" x="549"/>
        <item m="1" x="313"/>
        <item m="1" x="342"/>
        <item m="1" x="516"/>
        <item m="1" x="517"/>
        <item m="1" x="389"/>
        <item x="63"/>
        <item m="1" x="371"/>
        <item m="1" x="532"/>
        <item x="64"/>
        <item m="1" x="631"/>
        <item m="1" x="714"/>
        <item m="1" x="465"/>
        <item m="1" x="703"/>
        <item m="1" x="637"/>
        <item m="1" x="359"/>
        <item m="1" x="596"/>
        <item m="1" x="644"/>
        <item m="1" x="620"/>
        <item m="1" x="349"/>
        <item m="1" x="679"/>
        <item m="1" x="727"/>
        <item m="1" x="519"/>
        <item m="1" x="430"/>
        <item m="1" x="368"/>
        <item m="1" x="333"/>
        <item m="1" x="619"/>
        <item m="1" x="665"/>
        <item m="1" x="484"/>
        <item m="1" x="554"/>
        <item m="1" x="625"/>
        <item m="1" x="411"/>
        <item m="1" x="391"/>
        <item m="1" x="609"/>
        <item m="1" x="298"/>
        <item m="1" x="671"/>
        <item m="1" x="467"/>
        <item m="1" x="347"/>
        <item m="1" x="348"/>
        <item m="1" x="560"/>
        <item m="1" x="394"/>
        <item m="1" x="336"/>
        <item m="1" x="558"/>
        <item m="1" x="528"/>
        <item m="1" x="383"/>
        <item m="1" x="433"/>
        <item m="1" x="587"/>
        <item m="1" x="320"/>
        <item m="1" x="509"/>
        <item m="1" x="454"/>
        <item m="1" x="697"/>
        <item m="1" x="547"/>
        <item m="1" x="453"/>
        <item m="1" x="692"/>
        <item x="66"/>
        <item m="1" x="358"/>
        <item m="1" x="651"/>
        <item m="1" x="713"/>
        <item m="1" x="598"/>
        <item m="1" x="677"/>
        <item x="115"/>
        <item x="116"/>
        <item m="1" x="545"/>
        <item m="1" x="442"/>
        <item m="1" x="583"/>
        <item m="1" x="530"/>
        <item m="1" x="409"/>
        <item m="1" x="546"/>
        <item m="1" x="443"/>
        <item m="1" x="643"/>
        <item m="1" x="468"/>
        <item x="92"/>
        <item m="1" x="435"/>
        <item m="1" x="662"/>
        <item m="1" x="505"/>
        <item m="1" x="501"/>
        <item m="1" x="315"/>
        <item x="143"/>
        <item x="144"/>
        <item m="1" x="413"/>
        <item m="1" x="431"/>
        <item m="1" x="601"/>
        <item x="123"/>
        <item m="1" x="375"/>
        <item m="1" x="318"/>
        <item x="128"/>
        <item m="1" x="626"/>
        <item x="130"/>
        <item x="131"/>
        <item x="124"/>
        <item m="1" x="414"/>
        <item x="125"/>
        <item x="126"/>
        <item x="67"/>
        <item m="1" x="691"/>
        <item m="1" x="331"/>
        <item m="1" x="715"/>
        <item m="1" x="327"/>
        <item m="1" x="707"/>
        <item m="1" x="421"/>
        <item m="1" x="504"/>
        <item m="1" x="328"/>
        <item m="1" x="708"/>
        <item m="1" x="392"/>
        <item x="108"/>
        <item m="1" x="503"/>
        <item x="109"/>
        <item m="1" x="379"/>
        <item m="1" x="652"/>
        <item m="1" x="653"/>
        <item m="1" x="385"/>
        <item m="1" x="423"/>
        <item m="1" x="650"/>
        <item m="1" x="418"/>
        <item m="1" x="539"/>
        <item m="1" x="606"/>
        <item x="55"/>
        <item m="1" x="716"/>
        <item x="23"/>
        <item x="24"/>
        <item x="25"/>
        <item m="1" x="457"/>
        <item x="56"/>
        <item x="26"/>
        <item x="27"/>
        <item x="28"/>
        <item x="29"/>
        <item m="1" x="597"/>
        <item x="30"/>
        <item m="1" x="434"/>
        <item x="31"/>
        <item x="32"/>
        <item m="1" x="522"/>
        <item x="33"/>
        <item x="34"/>
        <item m="1" x="570"/>
        <item x="35"/>
        <item x="36"/>
        <item x="37"/>
        <item x="38"/>
        <item m="1" x="498"/>
        <item x="39"/>
        <item x="40"/>
        <item x="41"/>
        <item x="42"/>
        <item m="1" x="623"/>
        <item m="1" x="635"/>
        <item m="1" x="490"/>
        <item x="43"/>
        <item x="44"/>
        <item m="1" x="441"/>
        <item m="1" x="582"/>
        <item m="1" x="611"/>
        <item m="1" x="297"/>
        <item m="1" x="627"/>
        <item x="45"/>
        <item m="1" x="294"/>
        <item x="79"/>
        <item x="80"/>
        <item x="81"/>
        <item m="1" x="321"/>
        <item m="1" x="322"/>
        <item m="1" x="617"/>
        <item m="1" x="477"/>
        <item m="1" x="693"/>
        <item m="1" x="533"/>
        <item x="127"/>
        <item m="1" x="572"/>
        <item x="129"/>
        <item x="132"/>
        <item m="1" x="723"/>
        <item m="1" x="603"/>
        <item m="1" x="698"/>
        <item m="1" x="493"/>
        <item m="1" x="513"/>
        <item m="1" x="506"/>
        <item m="1" x="565"/>
        <item x="82"/>
        <item x="83"/>
        <item x="84"/>
        <item m="1" x="406"/>
        <item m="1" x="338"/>
        <item x="111"/>
        <item x="112"/>
        <item m="1" x="585"/>
        <item m="1" x="669"/>
        <item m="1" x="536"/>
        <item m="1" x="616"/>
        <item x="58"/>
        <item x="59"/>
        <item m="1" x="701"/>
        <item m="1" x="479"/>
        <item m="1" x="568"/>
        <item m="1" x="590"/>
        <item x="46"/>
        <item m="1" x="360"/>
        <item x="60"/>
        <item m="1" x="702"/>
        <item x="47"/>
        <item x="48"/>
        <item x="49"/>
        <item x="61"/>
        <item x="50"/>
        <item m="1" x="387"/>
        <item m="1" x="398"/>
        <item x="51"/>
        <item x="52"/>
        <item m="1" x="301"/>
        <item m="1" x="401"/>
        <item m="1" x="330"/>
        <item x="62"/>
        <item m="1" x="483"/>
        <item m="1" x="709"/>
        <item m="1" x="717"/>
        <item m="1" x="659"/>
        <item m="1" x="351"/>
        <item m="1" x="559"/>
        <item m="1" x="485"/>
        <item m="1" x="647"/>
        <item m="1" x="542"/>
        <item m="1" x="561"/>
        <item x="53"/>
        <item x="54"/>
        <item m="1" x="308"/>
        <item m="1" x="694"/>
        <item m="1" x="534"/>
        <item m="1" x="309"/>
        <item x="206"/>
        <item m="1" x="494"/>
        <item x="207"/>
        <item x="208"/>
        <item x="209"/>
        <item x="210"/>
        <item m="1" x="640"/>
        <item x="211"/>
        <item m="1" x="395"/>
        <item m="1" x="296"/>
        <item m="1" x="471"/>
        <item m="1" x="604"/>
        <item m="1" x="699"/>
        <item m="1" x="566"/>
        <item x="212"/>
        <item x="213"/>
        <item x="214"/>
        <item m="1" x="514"/>
        <item m="1" x="507"/>
        <item m="1" x="407"/>
        <item m="1" x="339"/>
        <item m="1" x="680"/>
        <item m="1" x="460"/>
        <item x="215"/>
        <item x="216"/>
        <item m="1" x="523"/>
        <item m="1" x="608"/>
        <item m="1" x="474"/>
        <item m="1" x="725"/>
        <item m="1" x="462"/>
        <item x="217"/>
        <item x="218"/>
        <item x="219"/>
        <item x="220"/>
        <item x="221"/>
        <item m="1" x="480"/>
        <item x="222"/>
        <item m="1" x="591"/>
        <item x="223"/>
        <item x="224"/>
        <item m="1" x="361"/>
        <item x="225"/>
        <item x="226"/>
        <item x="227"/>
        <item m="1" x="705"/>
        <item x="228"/>
        <item x="229"/>
        <item x="230"/>
        <item x="231"/>
        <item x="232"/>
        <item m="1" x="399"/>
        <item x="233"/>
        <item x="234"/>
        <item x="235"/>
        <item x="280"/>
        <item x="236"/>
        <item x="237"/>
        <item m="1" x="710"/>
        <item x="281"/>
        <item x="238"/>
        <item m="1" x="613"/>
        <item m="1" x="526"/>
        <item m="1" x="657"/>
        <item m="1" x="660"/>
        <item m="1" x="543"/>
        <item m="1" x="562"/>
        <item m="1" x="728"/>
        <item x="241"/>
        <item x="242"/>
        <item m="1" x="310"/>
        <item m="1" x="673"/>
        <item m="1" x="695"/>
        <item m="1" x="535"/>
        <item m="1" x="469"/>
        <item x="243"/>
        <item m="1" x="495"/>
        <item x="244"/>
        <item x="245"/>
        <item x="246"/>
        <item x="247"/>
        <item m="1" x="641"/>
        <item x="248"/>
        <item m="1" x="396"/>
        <item m="1" x="388"/>
        <item m="1" x="472"/>
        <item m="1" x="605"/>
        <item m="1" x="700"/>
        <item m="1" x="567"/>
        <item x="249"/>
        <item x="250"/>
        <item x="251"/>
        <item m="1" x="515"/>
        <item m="1" x="508"/>
        <item m="1" x="408"/>
        <item m="1" x="340"/>
        <item m="1" x="681"/>
        <item m="1" x="461"/>
        <item x="252"/>
        <item x="253"/>
        <item m="1" x="586"/>
        <item m="1" x="670"/>
        <item m="1" x="475"/>
        <item m="1" x="726"/>
        <item m="1" x="463"/>
        <item x="254"/>
        <item x="255"/>
        <item x="256"/>
        <item x="257"/>
        <item x="258"/>
        <item m="1" x="481"/>
        <item x="259"/>
        <item m="1" x="592"/>
        <item x="260"/>
        <item x="261"/>
        <item m="1" x="362"/>
        <item x="262"/>
        <item x="263"/>
        <item x="264"/>
        <item m="1" x="706"/>
        <item x="265"/>
        <item x="266"/>
        <item x="267"/>
        <item x="268"/>
        <item x="269"/>
        <item m="1" x="400"/>
        <item x="270"/>
        <item x="271"/>
        <item x="272"/>
        <item x="283"/>
        <item x="273"/>
        <item x="274"/>
        <item m="1" x="711"/>
        <item x="284"/>
        <item x="275"/>
        <item m="1" x="614"/>
        <item m="1" x="527"/>
        <item m="1" x="658"/>
        <item m="1" x="661"/>
        <item m="1" x="544"/>
        <item m="1" x="563"/>
        <item m="1" x="729"/>
        <item x="278"/>
        <item x="279"/>
        <item m="1" x="311"/>
        <item m="1" x="674"/>
        <item m="1" x="636"/>
        <item m="1" x="393"/>
        <item m="1" x="678"/>
        <item m="1" x="571"/>
        <item m="1" x="314"/>
        <item m="1" x="500"/>
        <item m="1" x="667"/>
        <item m="1" x="420"/>
        <item m="1" x="332"/>
        <item m="1" x="341"/>
        <item m="1" x="373"/>
        <item m="1" x="610"/>
        <item m="1" x="655"/>
        <item m="1" x="638"/>
        <item x="133"/>
        <item x="134"/>
        <item x="135"/>
        <item x="136"/>
        <item m="1" x="405"/>
        <item m="1" x="618"/>
        <item m="1" x="357"/>
        <item x="137"/>
        <item m="1" x="390"/>
        <item m="1" x="524"/>
        <item x="138"/>
        <item x="139"/>
        <item x="113"/>
        <item x="114"/>
        <item m="1" x="451"/>
        <item m="1" x="365"/>
        <item m="1" x="540"/>
        <item m="1" x="648"/>
        <item m="1" x="438"/>
        <item m="1" x="577"/>
        <item m="1" x="380"/>
        <item m="1" x="381"/>
        <item m="1" x="531"/>
        <item m="1" x="581"/>
        <item m="1" x="384"/>
        <item m="1" x="676"/>
        <item m="1" x="323"/>
        <item m="1" x="512"/>
        <item m="1" x="439"/>
        <item m="1" x="440"/>
        <item m="1" x="589"/>
        <item x="141"/>
        <item x="142"/>
        <item m="1" x="712"/>
        <item m="1" x="645"/>
        <item m="1" x="436"/>
        <item m="1" x="600"/>
        <item m="1" x="672"/>
        <item m="1" x="602"/>
        <item m="1" x="633"/>
        <item m="1" x="634"/>
        <item m="1" x="370"/>
        <item m="1" x="344"/>
        <item m="1" x="378"/>
        <item m="1" x="491"/>
        <item m="1" x="299"/>
        <item m="1" x="646"/>
        <item m="1" x="350"/>
        <item m="1" x="429"/>
        <item m="1" x="520"/>
        <item m="1" x="722"/>
        <item m="1" x="419"/>
        <item m="1" x="639"/>
        <item m="1" x="377"/>
        <item m="1" x="412"/>
        <item m="1" x="492"/>
        <item m="1" x="376"/>
        <item m="1" x="295"/>
        <item m="1" x="410"/>
        <item x="65"/>
        <item m="1" x="499"/>
        <item m="1" x="422"/>
        <item x="110"/>
        <item m="1" x="369"/>
        <item m="1" x="593"/>
        <item m="1" x="615"/>
        <item m="1" x="521"/>
        <item m="1" x="724"/>
        <item m="1" x="473"/>
        <item m="1" x="496"/>
        <item m="1" x="432"/>
        <item m="1" x="448"/>
        <item m="1" x="425"/>
        <item m="1" x="630"/>
        <item m="1" x="316"/>
        <item x="181"/>
        <item x="171"/>
        <item m="1" x="642"/>
        <item m="1" x="575"/>
        <item m="1" x="683"/>
        <item x="239"/>
        <item m="1" x="684"/>
        <item x="276"/>
        <item m="1" x="541"/>
        <item m="1" x="557"/>
        <item m="1" x="721"/>
        <item m="1" x="579"/>
        <item x="17"/>
        <item m="1" x="356"/>
        <item m="1" x="649"/>
        <item m="1" x="470"/>
        <item m="1" x="594"/>
        <item m="1" x="335"/>
        <item x="15"/>
        <item m="1" x="548"/>
        <item m="1" x="450"/>
        <item x="16"/>
        <item m="1" x="518"/>
        <item m="1" x="363"/>
        <item m="1" x="476"/>
        <item m="1" x="303"/>
        <item m="1" x="304"/>
        <item m="1" x="675"/>
        <item x="196"/>
        <item m="1" x="300"/>
        <item m="1" x="612"/>
        <item m="1" x="628"/>
        <item m="1" x="629"/>
        <item m="1" x="415"/>
        <item m="1" x="687"/>
        <item m="1" x="574"/>
        <item m="1" x="551"/>
        <item m="1" x="445"/>
        <item m="1" x="719"/>
        <item m="1" x="552"/>
        <item m="1" x="446"/>
        <item m="1" x="720"/>
        <item x="57"/>
        <item x="282"/>
        <item x="285"/>
        <item m="1" x="718"/>
        <item m="1" x="550"/>
        <item m="1" x="666"/>
        <item m="1" x="704"/>
        <item m="1" x="682"/>
        <item m="1" x="497"/>
        <item m="1" x="689"/>
        <item m="1" x="428"/>
        <item m="1" x="302"/>
        <item m="1" x="317"/>
        <item m="1" x="482"/>
        <item m="1" x="324"/>
        <item m="1" x="325"/>
        <item m="1" x="569"/>
        <item m="1" x="556"/>
        <item m="1" x="584"/>
        <item m="1" x="595"/>
        <item m="1" x="426"/>
        <item x="18"/>
        <item m="1" x="352"/>
        <item m="1" x="656"/>
        <item m="1" x="444"/>
        <item m="1" x="456"/>
        <item m="1" x="354"/>
        <item m="1" x="366"/>
        <item m="1" x="382"/>
        <item x="240"/>
        <item m="1" x="306"/>
        <item x="277"/>
        <item m="1" x="307"/>
        <item m="1" x="372"/>
        <item m="1" x="688"/>
        <item x="20"/>
        <item x="140"/>
        <item x="183"/>
        <item x="286"/>
        <item x="293"/>
        <item x="122"/>
        <item x="19"/>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name="Ano" axis="axisPage" multipleItemSelectionAllowed="1" showAll="0">
      <items count="9">
        <item h="1" m="1" x="7"/>
        <item h="1" m="1" x="5"/>
        <item h="1" x="0"/>
        <item h="1" x="1"/>
        <item h="1" m="1" x="6"/>
        <item h="1" x="2"/>
        <item h="1" x="3"/>
        <item x="4"/>
        <item t="default"/>
      </items>
    </pivotField>
    <pivotField dataField="1" dragToRow="0" dragToCol="0" dragToPage="0" showAll="0" defaultSubtotal="0"/>
  </pivotFields>
  <rowFields count="2">
    <field x="0"/>
    <field x="6"/>
  </rowFields>
  <rowItems count="25">
    <i>
      <x/>
    </i>
    <i r="1">
      <x v="278"/>
    </i>
    <i>
      <x v="4"/>
    </i>
    <i>
      <x v="5"/>
    </i>
    <i>
      <x v="6"/>
    </i>
    <i>
      <x v="7"/>
    </i>
    <i>
      <x v="9"/>
    </i>
    <i>
      <x v="10"/>
    </i>
    <i>
      <x v="11"/>
    </i>
    <i>
      <x v="12"/>
    </i>
    <i>
      <x v="17"/>
    </i>
    <i>
      <x v="18"/>
    </i>
    <i>
      <x v="19"/>
    </i>
    <i>
      <x v="20"/>
    </i>
    <i>
      <x v="21"/>
    </i>
    <i>
      <x v="22"/>
    </i>
    <i>
      <x v="23"/>
    </i>
    <i>
      <x v="24"/>
    </i>
    <i>
      <x v="28"/>
    </i>
    <i>
      <x v="29"/>
    </i>
    <i>
      <x v="30"/>
    </i>
    <i>
      <x v="34"/>
    </i>
    <i>
      <x v="39"/>
    </i>
    <i>
      <x v="43"/>
    </i>
    <i t="grand">
      <x/>
    </i>
  </rowItems>
  <colFields count="1">
    <field x="-2"/>
  </colFields>
  <colItems count="13">
    <i>
      <x/>
    </i>
    <i i="1">
      <x v="1"/>
    </i>
    <i i="2">
      <x v="2"/>
    </i>
    <i i="3">
      <x v="3"/>
    </i>
    <i i="4">
      <x v="4"/>
    </i>
    <i i="5">
      <x v="5"/>
    </i>
    <i i="6">
      <x v="6"/>
    </i>
    <i i="7">
      <x v="7"/>
    </i>
    <i i="8">
      <x v="8"/>
    </i>
    <i i="9">
      <x v="9"/>
    </i>
    <i i="10">
      <x v="10"/>
    </i>
    <i i="11">
      <x v="11"/>
    </i>
    <i i="12">
      <x v="12"/>
    </i>
  </colItems>
  <pageFields count="2">
    <pageField fld="19" hier="-1"/>
    <pageField fld="4" hier="-1"/>
  </pageFields>
  <dataFields count="13">
    <dataField name=" Janeiro" fld="7" baseField="0" baseItem="21" numFmtId="164"/>
    <dataField name="Fevereiro" fld="8" baseField="0" baseItem="21" numFmtId="164"/>
    <dataField name="Março" fld="9" baseField="0" baseItem="21" numFmtId="164"/>
    <dataField name="Abril" fld="10" baseField="0" baseItem="21" numFmtId="164"/>
    <dataField name="Maio" fld="11" baseField="0" baseItem="21" numFmtId="164"/>
    <dataField name="Junho" fld="12" baseField="0" baseItem="11" numFmtId="164"/>
    <dataField name="Julho" fld="13" baseField="0" baseItem="11" numFmtId="164"/>
    <dataField name="Agosto" fld="14" baseField="0" baseItem="21" numFmtId="164"/>
    <dataField name="Setembro" fld="15" baseField="0" baseItem="21" numFmtId="164"/>
    <dataField name="Outubro" fld="16" baseField="0" baseItem="21" numFmtId="164"/>
    <dataField name="Novembro" fld="17" baseField="0" baseItem="21" numFmtId="164"/>
    <dataField name="Dezembro" fld="18" baseField="0" baseItem="21" numFmtId="164"/>
    <dataField name="  Total" fld="20" baseField="0" baseItem="13" numFmtId="164"/>
  </dataFields>
  <formats count="18">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fieldPosition="0">
        <references count="1">
          <reference field="0" count="42">
            <x v="0"/>
            <x v="1"/>
            <x v="2"/>
            <x v="3"/>
            <x v="4"/>
            <x v="5"/>
            <x v="6"/>
            <x v="7"/>
            <x v="8"/>
            <x v="9"/>
            <x v="10"/>
            <x v="12"/>
            <x v="13"/>
            <x v="14"/>
            <x v="15"/>
            <x v="16"/>
            <x v="17"/>
            <x v="18"/>
            <x v="19"/>
            <x v="20"/>
            <x v="21"/>
            <x v="22"/>
            <x v="23"/>
            <x v="24"/>
            <x v="25"/>
            <x v="26"/>
            <x v="27"/>
            <x v="28"/>
            <x v="29"/>
            <x v="30"/>
            <x v="31"/>
            <x v="32"/>
            <x v="33"/>
            <x v="34"/>
            <x v="35"/>
            <x v="36"/>
            <x v="37"/>
            <x v="39"/>
            <x v="42"/>
            <x v="43"/>
            <x v="44"/>
            <x v="46"/>
          </reference>
        </references>
      </pivotArea>
    </format>
    <format dxfId="67">
      <pivotArea dataOnly="0" labelOnly="1" grandRow="1" outline="0" fieldPosition="0"/>
    </format>
    <format dxfId="66">
      <pivotArea dataOnly="0" labelOnly="1" outline="0" fieldPosition="0">
        <references count="1">
          <reference field="4294967294" count="13">
            <x v="0"/>
            <x v="1"/>
            <x v="2"/>
            <x v="3"/>
            <x v="4"/>
            <x v="5"/>
            <x v="6"/>
            <x v="7"/>
            <x v="8"/>
            <x v="9"/>
            <x v="10"/>
            <x v="11"/>
            <x v="12"/>
          </reference>
        </references>
      </pivotArea>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fieldPosition="0">
        <references count="1">
          <reference field="0" count="42">
            <x v="0"/>
            <x v="1"/>
            <x v="2"/>
            <x v="3"/>
            <x v="4"/>
            <x v="5"/>
            <x v="6"/>
            <x v="7"/>
            <x v="8"/>
            <x v="9"/>
            <x v="10"/>
            <x v="12"/>
            <x v="13"/>
            <x v="14"/>
            <x v="15"/>
            <x v="16"/>
            <x v="17"/>
            <x v="18"/>
            <x v="19"/>
            <x v="20"/>
            <x v="21"/>
            <x v="22"/>
            <x v="23"/>
            <x v="24"/>
            <x v="25"/>
            <x v="26"/>
            <x v="27"/>
            <x v="28"/>
            <x v="29"/>
            <x v="30"/>
            <x v="31"/>
            <x v="32"/>
            <x v="33"/>
            <x v="34"/>
            <x v="35"/>
            <x v="36"/>
            <x v="37"/>
            <x v="39"/>
            <x v="42"/>
            <x v="43"/>
            <x v="44"/>
            <x v="46"/>
          </reference>
        </references>
      </pivotArea>
    </format>
    <format dxfId="61">
      <pivotArea dataOnly="0" labelOnly="1" grandRow="1" outline="0" fieldPosition="0"/>
    </format>
    <format dxfId="60">
      <pivotArea dataOnly="0" labelOnly="1" outline="0" fieldPosition="0">
        <references count="1">
          <reference field="4294967294" count="13">
            <x v="0"/>
            <x v="1"/>
            <x v="2"/>
            <x v="3"/>
            <x v="4"/>
            <x v="5"/>
            <x v="6"/>
            <x v="7"/>
            <x v="8"/>
            <x v="9"/>
            <x v="10"/>
            <x v="11"/>
            <x v="12"/>
          </reference>
        </references>
      </pivotArea>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42">
            <x v="0"/>
            <x v="1"/>
            <x v="2"/>
            <x v="3"/>
            <x v="4"/>
            <x v="5"/>
            <x v="6"/>
            <x v="7"/>
            <x v="8"/>
            <x v="9"/>
            <x v="10"/>
            <x v="12"/>
            <x v="13"/>
            <x v="14"/>
            <x v="15"/>
            <x v="16"/>
            <x v="17"/>
            <x v="18"/>
            <x v="19"/>
            <x v="20"/>
            <x v="21"/>
            <x v="22"/>
            <x v="23"/>
            <x v="24"/>
            <x v="25"/>
            <x v="26"/>
            <x v="27"/>
            <x v="28"/>
            <x v="29"/>
            <x v="30"/>
            <x v="31"/>
            <x v="32"/>
            <x v="33"/>
            <x v="34"/>
            <x v="35"/>
            <x v="36"/>
            <x v="37"/>
            <x v="39"/>
            <x v="42"/>
            <x v="43"/>
            <x v="44"/>
            <x v="46"/>
          </reference>
        </references>
      </pivotArea>
    </format>
    <format dxfId="55">
      <pivotArea dataOnly="0" labelOnly="1" grandRow="1" outline="0" fieldPosition="0"/>
    </format>
    <format dxfId="54">
      <pivotArea dataOnly="0" labelOnly="1" outline="0" fieldPosition="0">
        <references count="1">
          <reference field="4294967294" count="13">
            <x v="0"/>
            <x v="1"/>
            <x v="2"/>
            <x v="3"/>
            <x v="4"/>
            <x v="5"/>
            <x v="6"/>
            <x v="7"/>
            <x v="8"/>
            <x v="9"/>
            <x v="10"/>
            <x v="11"/>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BD999"/>
  </sheetPr>
  <dimension ref="A1:O40"/>
  <sheetViews>
    <sheetView showGridLines="0" tabSelected="1" zoomScale="160" zoomScaleNormal="160" workbookViewId="0">
      <selection activeCell="B6" sqref="B6"/>
    </sheetView>
  </sheetViews>
  <sheetFormatPr defaultRowHeight="15" customHeight="1" x14ac:dyDescent="0.2"/>
  <cols>
    <col min="1" max="1" width="45" style="285" bestFit="1" customWidth="1"/>
    <col min="2" max="7" width="12.42578125" style="285" bestFit="1" customWidth="1"/>
    <col min="8" max="8" width="5" style="285" bestFit="1" customWidth="1"/>
    <col min="9" max="9" width="6.42578125" style="285" bestFit="1" customWidth="1"/>
    <col min="10" max="10" width="8.85546875" style="285" bestFit="1" customWidth="1"/>
    <col min="11" max="11" width="7.7109375" style="285" bestFit="1" customWidth="1"/>
    <col min="12" max="12" width="9.42578125" style="285" bestFit="1" customWidth="1"/>
    <col min="13" max="13" width="9.140625" style="285" bestFit="1" customWidth="1"/>
    <col min="14" max="14" width="13.5703125" style="285" bestFit="1" customWidth="1"/>
    <col min="15" max="15" width="14.7109375" style="286" customWidth="1"/>
    <col min="16" max="16384" width="9.140625" style="285"/>
  </cols>
  <sheetData>
    <row r="1" spans="1:15" ht="15" customHeight="1" x14ac:dyDescent="0.25">
      <c r="N1" s="292" t="s">
        <v>250</v>
      </c>
    </row>
    <row r="2" spans="1:15" ht="15" customHeight="1" x14ac:dyDescent="0.25">
      <c r="N2" s="292" t="s">
        <v>249</v>
      </c>
    </row>
    <row r="3" spans="1:15" ht="15" customHeight="1" x14ac:dyDescent="0.25">
      <c r="N3" s="292" t="s">
        <v>256</v>
      </c>
    </row>
    <row r="4" spans="1:15" ht="15" customHeight="1" x14ac:dyDescent="0.25">
      <c r="N4" s="292" t="s">
        <v>259</v>
      </c>
    </row>
    <row r="5" spans="1:15" ht="15.75" x14ac:dyDescent="0.25">
      <c r="A5" s="293" t="s">
        <v>248</v>
      </c>
      <c r="B5" s="305">
        <v>2023</v>
      </c>
      <c r="L5" s="311"/>
      <c r="M5" s="312"/>
      <c r="N5" s="312"/>
    </row>
    <row r="6" spans="1:15" ht="12.75" x14ac:dyDescent="0.2">
      <c r="A6" s="293" t="s">
        <v>18</v>
      </c>
      <c r="B6" s="294" t="s">
        <v>262</v>
      </c>
    </row>
    <row r="8" spans="1:15" ht="12.75" x14ac:dyDescent="0.2">
      <c r="A8" s="295" t="s">
        <v>251</v>
      </c>
      <c r="B8" s="307" t="s">
        <v>237</v>
      </c>
      <c r="C8" s="308" t="s">
        <v>238</v>
      </c>
      <c r="D8" s="308" t="s">
        <v>239</v>
      </c>
      <c r="E8" s="308" t="s">
        <v>240</v>
      </c>
      <c r="F8" s="308" t="s">
        <v>241</v>
      </c>
      <c r="G8" s="308" t="s">
        <v>242</v>
      </c>
      <c r="H8" s="308" t="s">
        <v>243</v>
      </c>
      <c r="I8" s="308" t="s">
        <v>244</v>
      </c>
      <c r="J8" s="308" t="s">
        <v>245</v>
      </c>
      <c r="K8" s="308" t="s">
        <v>246</v>
      </c>
      <c r="L8" s="308" t="s">
        <v>247</v>
      </c>
      <c r="M8" s="308" t="s">
        <v>258</v>
      </c>
      <c r="N8" s="294" t="s">
        <v>252</v>
      </c>
    </row>
    <row r="9" spans="1:15" ht="12.75" x14ac:dyDescent="0.2">
      <c r="A9" s="303" t="s">
        <v>260</v>
      </c>
      <c r="B9" s="297">
        <v>0</v>
      </c>
      <c r="C9" s="298">
        <v>0</v>
      </c>
      <c r="D9" s="298">
        <v>0</v>
      </c>
      <c r="E9" s="298">
        <v>-110692.14</v>
      </c>
      <c r="F9" s="298">
        <v>-38535.199999999997</v>
      </c>
      <c r="G9" s="298">
        <v>-14683.24</v>
      </c>
      <c r="H9" s="298">
        <v>0</v>
      </c>
      <c r="I9" s="298">
        <v>0</v>
      </c>
      <c r="J9" s="298">
        <v>0</v>
      </c>
      <c r="K9" s="298">
        <v>0</v>
      </c>
      <c r="L9" s="298">
        <v>0</v>
      </c>
      <c r="M9" s="298">
        <v>0</v>
      </c>
      <c r="N9" s="299">
        <v>-163910.57999999999</v>
      </c>
      <c r="O9" s="306"/>
    </row>
    <row r="10" spans="1:15" ht="12.75" x14ac:dyDescent="0.2">
      <c r="A10" s="310" t="s">
        <v>263</v>
      </c>
      <c r="B10" s="301">
        <v>0</v>
      </c>
      <c r="C10" s="344">
        <v>0</v>
      </c>
      <c r="D10" s="344">
        <v>0</v>
      </c>
      <c r="E10" s="344">
        <v>-110692.14</v>
      </c>
      <c r="F10" s="344">
        <v>-38535.199999999997</v>
      </c>
      <c r="G10" s="344">
        <v>-14683.24</v>
      </c>
      <c r="H10" s="344">
        <v>0</v>
      </c>
      <c r="I10" s="344">
        <v>0</v>
      </c>
      <c r="J10" s="344">
        <v>0</v>
      </c>
      <c r="K10" s="344">
        <v>0</v>
      </c>
      <c r="L10" s="344">
        <v>0</v>
      </c>
      <c r="M10" s="344">
        <v>0</v>
      </c>
      <c r="N10" s="289">
        <v>-163910.57999999999</v>
      </c>
      <c r="O10" s="306"/>
    </row>
    <row r="11" spans="1:15" ht="12.75" x14ac:dyDescent="0.2">
      <c r="A11" s="296" t="s">
        <v>8</v>
      </c>
      <c r="B11" s="301">
        <v>-1614556.46</v>
      </c>
      <c r="C11" s="344">
        <v>-1754312.5</v>
      </c>
      <c r="D11" s="344">
        <v>-1868262.3</v>
      </c>
      <c r="E11" s="344">
        <v>-1647907.28</v>
      </c>
      <c r="F11" s="344">
        <v>-1833976.4400000002</v>
      </c>
      <c r="G11" s="344">
        <v>-1606657.52</v>
      </c>
      <c r="H11" s="344">
        <v>0</v>
      </c>
      <c r="I11" s="344">
        <v>0</v>
      </c>
      <c r="J11" s="344">
        <v>0</v>
      </c>
      <c r="K11" s="344">
        <v>0</v>
      </c>
      <c r="L11" s="344">
        <v>0</v>
      </c>
      <c r="M11" s="344">
        <v>0</v>
      </c>
      <c r="N11" s="289">
        <v>-10325672.5</v>
      </c>
      <c r="O11" s="306"/>
    </row>
    <row r="12" spans="1:15" ht="12.75" x14ac:dyDescent="0.2">
      <c r="A12" s="300" t="s">
        <v>9</v>
      </c>
      <c r="B12" s="301">
        <v>0</v>
      </c>
      <c r="C12" s="344">
        <v>0</v>
      </c>
      <c r="D12" s="344">
        <v>0</v>
      </c>
      <c r="E12" s="344">
        <v>0</v>
      </c>
      <c r="F12" s="344">
        <v>-2065.25</v>
      </c>
      <c r="G12" s="344">
        <v>0</v>
      </c>
      <c r="H12" s="344">
        <v>0</v>
      </c>
      <c r="I12" s="344">
        <v>0</v>
      </c>
      <c r="J12" s="344">
        <v>0</v>
      </c>
      <c r="K12" s="344">
        <v>0</v>
      </c>
      <c r="L12" s="344">
        <v>0</v>
      </c>
      <c r="M12" s="344">
        <v>0</v>
      </c>
      <c r="N12" s="289">
        <v>-2065.25</v>
      </c>
      <c r="O12" s="306"/>
    </row>
    <row r="13" spans="1:15" ht="12.75" x14ac:dyDescent="0.2">
      <c r="A13" s="300" t="s">
        <v>7</v>
      </c>
      <c r="B13" s="301">
        <v>-187107.69999999998</v>
      </c>
      <c r="C13" s="344">
        <v>-184003.82</v>
      </c>
      <c r="D13" s="344">
        <v>-221002.41999999998</v>
      </c>
      <c r="E13" s="344">
        <v>-186988.86</v>
      </c>
      <c r="F13" s="344">
        <v>-207204.6</v>
      </c>
      <c r="G13" s="344">
        <v>-230165.18000000002</v>
      </c>
      <c r="H13" s="344">
        <v>0</v>
      </c>
      <c r="I13" s="344">
        <v>0</v>
      </c>
      <c r="J13" s="344">
        <v>0</v>
      </c>
      <c r="K13" s="344">
        <v>0</v>
      </c>
      <c r="L13" s="344">
        <v>0</v>
      </c>
      <c r="M13" s="344">
        <v>0</v>
      </c>
      <c r="N13" s="289">
        <v>-1216472.5799999998</v>
      </c>
      <c r="O13" s="306"/>
    </row>
    <row r="14" spans="1:15" ht="12.75" x14ac:dyDescent="0.2">
      <c r="A14" s="300" t="s">
        <v>261</v>
      </c>
      <c r="B14" s="301">
        <v>0</v>
      </c>
      <c r="C14" s="344">
        <v>0</v>
      </c>
      <c r="D14" s="344">
        <v>0</v>
      </c>
      <c r="E14" s="344">
        <v>0</v>
      </c>
      <c r="F14" s="344">
        <v>0</v>
      </c>
      <c r="G14" s="344">
        <v>0</v>
      </c>
      <c r="H14" s="344">
        <v>0</v>
      </c>
      <c r="I14" s="344">
        <v>0</v>
      </c>
      <c r="J14" s="344">
        <v>0</v>
      </c>
      <c r="K14" s="344">
        <v>0</v>
      </c>
      <c r="L14" s="344">
        <v>0</v>
      </c>
      <c r="M14" s="344">
        <v>0</v>
      </c>
      <c r="N14" s="289">
        <v>0</v>
      </c>
      <c r="O14" s="306"/>
    </row>
    <row r="15" spans="1:15" ht="12.75" x14ac:dyDescent="0.2">
      <c r="A15" s="300" t="s">
        <v>1</v>
      </c>
      <c r="B15" s="301">
        <v>-6767918.1799999997</v>
      </c>
      <c r="C15" s="344">
        <v>-6497815.5599999996</v>
      </c>
      <c r="D15" s="344">
        <v>-7060979.0399999991</v>
      </c>
      <c r="E15" s="344">
        <v>-6934712.2499999991</v>
      </c>
      <c r="F15" s="344">
        <v>-6998448.3400000008</v>
      </c>
      <c r="G15" s="344">
        <v>-6825617.3599999994</v>
      </c>
      <c r="H15" s="344">
        <v>0</v>
      </c>
      <c r="I15" s="344">
        <v>0</v>
      </c>
      <c r="J15" s="344">
        <v>0</v>
      </c>
      <c r="K15" s="344">
        <v>0</v>
      </c>
      <c r="L15" s="344">
        <v>0</v>
      </c>
      <c r="M15" s="344">
        <v>0</v>
      </c>
      <c r="N15" s="289">
        <v>-41085490.729999997</v>
      </c>
      <c r="O15" s="306"/>
    </row>
    <row r="16" spans="1:15" ht="12.75" x14ac:dyDescent="0.2">
      <c r="A16" s="302" t="s">
        <v>3</v>
      </c>
      <c r="B16" s="301">
        <v>-288275.92000000004</v>
      </c>
      <c r="C16" s="344">
        <v>-332199.73</v>
      </c>
      <c r="D16" s="344">
        <v>-320037.24</v>
      </c>
      <c r="E16" s="344">
        <v>-345923.17000000004</v>
      </c>
      <c r="F16" s="344">
        <v>-275573.92</v>
      </c>
      <c r="G16" s="344">
        <v>-293902.77</v>
      </c>
      <c r="H16" s="344">
        <v>0</v>
      </c>
      <c r="I16" s="344">
        <v>0</v>
      </c>
      <c r="J16" s="344">
        <v>0</v>
      </c>
      <c r="K16" s="344">
        <v>0</v>
      </c>
      <c r="L16" s="344">
        <v>0</v>
      </c>
      <c r="M16" s="344">
        <v>0</v>
      </c>
      <c r="N16" s="289">
        <v>-1855912.75</v>
      </c>
      <c r="O16" s="306"/>
    </row>
    <row r="17" spans="1:15" ht="12.75" x14ac:dyDescent="0.2">
      <c r="A17" s="309" t="s">
        <v>257</v>
      </c>
      <c r="B17" s="301">
        <v>-20227</v>
      </c>
      <c r="C17" s="344">
        <v>0</v>
      </c>
      <c r="D17" s="344">
        <v>-67836</v>
      </c>
      <c r="E17" s="344">
        <v>-64344</v>
      </c>
      <c r="F17" s="344">
        <v>-649</v>
      </c>
      <c r="G17" s="344">
        <v>-22811</v>
      </c>
      <c r="H17" s="344">
        <v>0</v>
      </c>
      <c r="I17" s="344">
        <v>0</v>
      </c>
      <c r="J17" s="344">
        <v>0</v>
      </c>
      <c r="K17" s="344">
        <v>0</v>
      </c>
      <c r="L17" s="344">
        <v>0</v>
      </c>
      <c r="M17" s="344">
        <v>0</v>
      </c>
      <c r="N17" s="289">
        <v>-175867</v>
      </c>
      <c r="O17" s="306"/>
    </row>
    <row r="18" spans="1:15" ht="12.75" x14ac:dyDescent="0.2">
      <c r="A18" s="296" t="s">
        <v>10</v>
      </c>
      <c r="B18" s="301">
        <v>-8314.01</v>
      </c>
      <c r="C18" s="344">
        <v>-9663.48</v>
      </c>
      <c r="D18" s="344">
        <v>-58564.46</v>
      </c>
      <c r="E18" s="344">
        <v>-14974.27</v>
      </c>
      <c r="F18" s="344">
        <v>-8623.15</v>
      </c>
      <c r="G18" s="344">
        <v>-12690.16</v>
      </c>
      <c r="H18" s="344">
        <v>0</v>
      </c>
      <c r="I18" s="344">
        <v>0</v>
      </c>
      <c r="J18" s="344">
        <v>0</v>
      </c>
      <c r="K18" s="344">
        <v>0</v>
      </c>
      <c r="L18" s="344">
        <v>0</v>
      </c>
      <c r="M18" s="344">
        <v>0</v>
      </c>
      <c r="N18" s="289">
        <v>-112829.53</v>
      </c>
      <c r="O18" s="306"/>
    </row>
    <row r="19" spans="1:15" ht="12.75" x14ac:dyDescent="0.2">
      <c r="A19" s="300" t="s">
        <v>11</v>
      </c>
      <c r="B19" s="301">
        <v>977811.88</v>
      </c>
      <c r="C19" s="344">
        <v>967307.85000000009</v>
      </c>
      <c r="D19" s="344">
        <v>1049407.55</v>
      </c>
      <c r="E19" s="344">
        <v>1045395.49</v>
      </c>
      <c r="F19" s="344">
        <v>1041700.52</v>
      </c>
      <c r="G19" s="344">
        <v>1008967.4399999998</v>
      </c>
      <c r="H19" s="344">
        <v>0</v>
      </c>
      <c r="I19" s="344">
        <v>0</v>
      </c>
      <c r="J19" s="344">
        <v>0</v>
      </c>
      <c r="K19" s="344">
        <v>0</v>
      </c>
      <c r="L19" s="344">
        <v>0</v>
      </c>
      <c r="M19" s="344">
        <v>0</v>
      </c>
      <c r="N19" s="289">
        <v>6090590.7300000004</v>
      </c>
      <c r="O19" s="306"/>
    </row>
    <row r="20" spans="1:15" ht="12.75" x14ac:dyDescent="0.2">
      <c r="A20" s="300" t="s">
        <v>2</v>
      </c>
      <c r="B20" s="301">
        <v>711416.90999999992</v>
      </c>
      <c r="C20" s="344">
        <v>651221.82000000007</v>
      </c>
      <c r="D20" s="344">
        <v>700827.74</v>
      </c>
      <c r="E20" s="344">
        <v>662047.38000000012</v>
      </c>
      <c r="F20" s="344">
        <v>672400.37000000011</v>
      </c>
      <c r="G20" s="344">
        <v>644816.50000000012</v>
      </c>
      <c r="H20" s="344">
        <v>0</v>
      </c>
      <c r="I20" s="344">
        <v>0</v>
      </c>
      <c r="J20" s="344">
        <v>0</v>
      </c>
      <c r="K20" s="344">
        <v>0</v>
      </c>
      <c r="L20" s="344">
        <v>0</v>
      </c>
      <c r="M20" s="344">
        <v>0</v>
      </c>
      <c r="N20" s="289">
        <v>4042730.72</v>
      </c>
      <c r="O20" s="306"/>
    </row>
    <row r="21" spans="1:15" ht="12.75" x14ac:dyDescent="0.2">
      <c r="A21" s="300" t="s">
        <v>0</v>
      </c>
      <c r="B21" s="301">
        <v>435702.05000000005</v>
      </c>
      <c r="C21" s="344">
        <v>415608.95</v>
      </c>
      <c r="D21" s="344">
        <v>372648.39999999997</v>
      </c>
      <c r="E21" s="344">
        <v>356700.14</v>
      </c>
      <c r="F21" s="344">
        <v>413875.11000000004</v>
      </c>
      <c r="G21" s="344">
        <v>380025.01000000013</v>
      </c>
      <c r="H21" s="344">
        <v>0</v>
      </c>
      <c r="I21" s="344">
        <v>0</v>
      </c>
      <c r="J21" s="344">
        <v>0</v>
      </c>
      <c r="K21" s="344">
        <v>0</v>
      </c>
      <c r="L21" s="344">
        <v>0</v>
      </c>
      <c r="M21" s="344">
        <v>0</v>
      </c>
      <c r="N21" s="289">
        <v>2374559.66</v>
      </c>
      <c r="O21" s="306"/>
    </row>
    <row r="22" spans="1:15" ht="12.75" x14ac:dyDescent="0.2">
      <c r="A22" s="300" t="s">
        <v>4</v>
      </c>
      <c r="B22" s="301">
        <v>6726.89</v>
      </c>
      <c r="C22" s="344">
        <v>6673.2699999999995</v>
      </c>
      <c r="D22" s="344">
        <v>1416.19</v>
      </c>
      <c r="E22" s="344">
        <v>1391.6799999999998</v>
      </c>
      <c r="F22" s="344">
        <v>586.88</v>
      </c>
      <c r="G22" s="344">
        <v>5180.38</v>
      </c>
      <c r="H22" s="344">
        <v>0</v>
      </c>
      <c r="I22" s="344">
        <v>0</v>
      </c>
      <c r="J22" s="344">
        <v>0</v>
      </c>
      <c r="K22" s="344">
        <v>0</v>
      </c>
      <c r="L22" s="344">
        <v>0</v>
      </c>
      <c r="M22" s="344">
        <v>0</v>
      </c>
      <c r="N22" s="289">
        <v>21975.29</v>
      </c>
      <c r="O22" s="306"/>
    </row>
    <row r="23" spans="1:15" ht="12.75" x14ac:dyDescent="0.2">
      <c r="A23" s="300" t="s">
        <v>5</v>
      </c>
      <c r="B23" s="301">
        <v>28633.16</v>
      </c>
      <c r="C23" s="344">
        <v>17513.010000000002</v>
      </c>
      <c r="D23" s="344">
        <v>45041.909999999996</v>
      </c>
      <c r="E23" s="344">
        <v>20314.37</v>
      </c>
      <c r="F23" s="344">
        <v>14179.1</v>
      </c>
      <c r="G23" s="344">
        <v>19693.07</v>
      </c>
      <c r="H23" s="344">
        <v>0</v>
      </c>
      <c r="I23" s="344">
        <v>0</v>
      </c>
      <c r="J23" s="344">
        <v>0</v>
      </c>
      <c r="K23" s="344">
        <v>0</v>
      </c>
      <c r="L23" s="344">
        <v>0</v>
      </c>
      <c r="M23" s="344">
        <v>0</v>
      </c>
      <c r="N23" s="289">
        <v>145374.62</v>
      </c>
      <c r="O23" s="306"/>
    </row>
    <row r="24" spans="1:15" ht="12.75" x14ac:dyDescent="0.2">
      <c r="A24" s="300" t="s">
        <v>13</v>
      </c>
      <c r="B24" s="301">
        <v>397615.61</v>
      </c>
      <c r="C24" s="344">
        <v>713501.72000000009</v>
      </c>
      <c r="D24" s="344">
        <v>603065.26</v>
      </c>
      <c r="E24" s="344">
        <v>594228.88</v>
      </c>
      <c r="F24" s="344">
        <v>698654.00000000012</v>
      </c>
      <c r="G24" s="344">
        <v>723776.51</v>
      </c>
      <c r="H24" s="344">
        <v>0</v>
      </c>
      <c r="I24" s="344">
        <v>0</v>
      </c>
      <c r="J24" s="344">
        <v>0</v>
      </c>
      <c r="K24" s="344">
        <v>0</v>
      </c>
      <c r="L24" s="344">
        <v>0</v>
      </c>
      <c r="M24" s="344">
        <v>0</v>
      </c>
      <c r="N24" s="289">
        <v>3730841.9800000004</v>
      </c>
      <c r="O24" s="306"/>
    </row>
    <row r="25" spans="1:15" ht="12.75" x14ac:dyDescent="0.2">
      <c r="A25" s="300" t="s">
        <v>12</v>
      </c>
      <c r="B25" s="301">
        <v>85012.43</v>
      </c>
      <c r="C25" s="344">
        <v>88161.9</v>
      </c>
      <c r="D25" s="344">
        <v>51152.28</v>
      </c>
      <c r="E25" s="344">
        <v>66558.790000000008</v>
      </c>
      <c r="F25" s="344">
        <v>32755.409999999996</v>
      </c>
      <c r="G25" s="344">
        <v>30172.66</v>
      </c>
      <c r="H25" s="344">
        <v>0</v>
      </c>
      <c r="I25" s="344">
        <v>0</v>
      </c>
      <c r="J25" s="344">
        <v>0</v>
      </c>
      <c r="K25" s="344">
        <v>0</v>
      </c>
      <c r="L25" s="344">
        <v>0</v>
      </c>
      <c r="M25" s="344">
        <v>0</v>
      </c>
      <c r="N25" s="289">
        <v>353813.47</v>
      </c>
      <c r="O25" s="306"/>
    </row>
    <row r="26" spans="1:15" ht="12.75" x14ac:dyDescent="0.2">
      <c r="A26" s="300" t="s">
        <v>16</v>
      </c>
      <c r="B26" s="301">
        <v>683120.30999999994</v>
      </c>
      <c r="C26" s="344">
        <v>427629.73</v>
      </c>
      <c r="D26" s="344">
        <v>1039816.92</v>
      </c>
      <c r="E26" s="344">
        <v>741909.1100000001</v>
      </c>
      <c r="F26" s="344">
        <v>790890.7</v>
      </c>
      <c r="G26" s="344">
        <v>408834.13</v>
      </c>
      <c r="H26" s="344">
        <v>0</v>
      </c>
      <c r="I26" s="344">
        <v>0</v>
      </c>
      <c r="J26" s="344">
        <v>0</v>
      </c>
      <c r="K26" s="344">
        <v>0</v>
      </c>
      <c r="L26" s="344">
        <v>0</v>
      </c>
      <c r="M26" s="344">
        <v>0</v>
      </c>
      <c r="N26" s="289">
        <v>4092200.9000000004</v>
      </c>
      <c r="O26" s="306"/>
    </row>
    <row r="27" spans="1:15" ht="12.75" x14ac:dyDescent="0.2">
      <c r="A27" s="300" t="s">
        <v>14</v>
      </c>
      <c r="B27" s="301">
        <v>4869.7</v>
      </c>
      <c r="C27" s="344">
        <v>5215.7999999999993</v>
      </c>
      <c r="D27" s="344">
        <v>4004.1899999999996</v>
      </c>
      <c r="E27" s="344">
        <v>11524.880000000001</v>
      </c>
      <c r="F27" s="344">
        <v>4399.08</v>
      </c>
      <c r="G27" s="344">
        <v>3961.53</v>
      </c>
      <c r="H27" s="344">
        <v>0</v>
      </c>
      <c r="I27" s="344">
        <v>0</v>
      </c>
      <c r="J27" s="344">
        <v>0</v>
      </c>
      <c r="K27" s="344">
        <v>0</v>
      </c>
      <c r="L27" s="344">
        <v>0</v>
      </c>
      <c r="M27" s="344">
        <v>0</v>
      </c>
      <c r="N27" s="289">
        <v>33975.18</v>
      </c>
      <c r="O27" s="306"/>
    </row>
    <row r="28" spans="1:15" ht="12.75" x14ac:dyDescent="0.2">
      <c r="A28" s="300" t="s">
        <v>15</v>
      </c>
      <c r="B28" s="301">
        <v>738317.61999999988</v>
      </c>
      <c r="C28" s="344">
        <v>702496.66000000015</v>
      </c>
      <c r="D28" s="344">
        <v>777185.33000000007</v>
      </c>
      <c r="E28" s="344">
        <v>758269.2699999999</v>
      </c>
      <c r="F28" s="344">
        <v>761024.08000000019</v>
      </c>
      <c r="G28" s="344">
        <v>714783.3899999999</v>
      </c>
      <c r="H28" s="344">
        <v>0</v>
      </c>
      <c r="I28" s="344">
        <v>0</v>
      </c>
      <c r="J28" s="344">
        <v>0</v>
      </c>
      <c r="K28" s="344">
        <v>0</v>
      </c>
      <c r="L28" s="344">
        <v>0</v>
      </c>
      <c r="M28" s="344">
        <v>0</v>
      </c>
      <c r="N28" s="289">
        <v>4452076.3500000006</v>
      </c>
      <c r="O28" s="306"/>
    </row>
    <row r="29" spans="1:15" ht="12.75" x14ac:dyDescent="0.2">
      <c r="A29" s="300" t="s">
        <v>253</v>
      </c>
      <c r="B29" s="301">
        <v>0</v>
      </c>
      <c r="C29" s="344">
        <v>0</v>
      </c>
      <c r="D29" s="344">
        <v>0</v>
      </c>
      <c r="E29" s="344">
        <v>0</v>
      </c>
      <c r="F29" s="344">
        <v>63024.98</v>
      </c>
      <c r="G29" s="344">
        <v>2795.11</v>
      </c>
      <c r="H29" s="344">
        <v>0</v>
      </c>
      <c r="I29" s="344">
        <v>0</v>
      </c>
      <c r="J29" s="344">
        <v>0</v>
      </c>
      <c r="K29" s="344">
        <v>0</v>
      </c>
      <c r="L29" s="344">
        <v>0</v>
      </c>
      <c r="M29" s="344">
        <v>0</v>
      </c>
      <c r="N29" s="289">
        <v>65820.09</v>
      </c>
      <c r="O29" s="306"/>
    </row>
    <row r="30" spans="1:15" ht="12.75" x14ac:dyDescent="0.2">
      <c r="A30" s="300" t="s">
        <v>254</v>
      </c>
      <c r="B30" s="301">
        <v>0</v>
      </c>
      <c r="C30" s="344">
        <v>0</v>
      </c>
      <c r="D30" s="344">
        <v>208.01</v>
      </c>
      <c r="E30" s="344">
        <v>0</v>
      </c>
      <c r="F30" s="344">
        <v>0</v>
      </c>
      <c r="G30" s="344">
        <v>0</v>
      </c>
      <c r="H30" s="344">
        <v>0</v>
      </c>
      <c r="I30" s="344">
        <v>0</v>
      </c>
      <c r="J30" s="344">
        <v>0</v>
      </c>
      <c r="K30" s="344">
        <v>0</v>
      </c>
      <c r="L30" s="344">
        <v>0</v>
      </c>
      <c r="M30" s="344">
        <v>0</v>
      </c>
      <c r="N30" s="289">
        <v>208.01</v>
      </c>
      <c r="O30" s="306"/>
    </row>
    <row r="31" spans="1:15" ht="12.75" x14ac:dyDescent="0.2">
      <c r="A31" s="300" t="s">
        <v>6</v>
      </c>
      <c r="B31" s="301">
        <v>722669.63000000012</v>
      </c>
      <c r="C31" s="344">
        <v>1525515.69</v>
      </c>
      <c r="D31" s="344">
        <v>135762.44</v>
      </c>
      <c r="E31" s="344">
        <v>0</v>
      </c>
      <c r="F31" s="344">
        <v>97808.78</v>
      </c>
      <c r="G31" s="344">
        <v>223108.67</v>
      </c>
      <c r="H31" s="344">
        <v>0</v>
      </c>
      <c r="I31" s="344">
        <v>0</v>
      </c>
      <c r="J31" s="344">
        <v>0</v>
      </c>
      <c r="K31" s="344">
        <v>0</v>
      </c>
      <c r="L31" s="344">
        <v>0</v>
      </c>
      <c r="M31" s="344">
        <v>0</v>
      </c>
      <c r="N31" s="289">
        <v>2704865.21</v>
      </c>
    </row>
    <row r="32" spans="1:15" ht="12.75" x14ac:dyDescent="0.2">
      <c r="A32" s="302" t="s">
        <v>255</v>
      </c>
      <c r="B32" s="301">
        <v>60602.73</v>
      </c>
      <c r="C32" s="344">
        <v>0</v>
      </c>
      <c r="D32" s="344">
        <v>0</v>
      </c>
      <c r="E32" s="344">
        <v>0</v>
      </c>
      <c r="F32" s="344">
        <v>0</v>
      </c>
      <c r="G32" s="344">
        <v>248793.57</v>
      </c>
      <c r="H32" s="344">
        <v>0</v>
      </c>
      <c r="I32" s="344">
        <v>0</v>
      </c>
      <c r="J32" s="344">
        <v>0</v>
      </c>
      <c r="K32" s="344">
        <v>0</v>
      </c>
      <c r="L32" s="344">
        <v>0</v>
      </c>
      <c r="M32" s="344">
        <v>0</v>
      </c>
      <c r="N32" s="289">
        <v>309396.3</v>
      </c>
      <c r="O32" s="287"/>
    </row>
    <row r="33" spans="1:15" ht="12.75" x14ac:dyDescent="0.2">
      <c r="A33" s="303" t="s">
        <v>17</v>
      </c>
      <c r="B33" s="304">
        <v>-4033900.35</v>
      </c>
      <c r="C33" s="290">
        <v>-3257148.69</v>
      </c>
      <c r="D33" s="290">
        <v>-4816145.2399999984</v>
      </c>
      <c r="E33" s="290">
        <v>-5047201.9799999995</v>
      </c>
      <c r="F33" s="290">
        <v>-4773776.8900000015</v>
      </c>
      <c r="G33" s="290">
        <v>-4591619.2599999988</v>
      </c>
      <c r="H33" s="290">
        <v>0</v>
      </c>
      <c r="I33" s="290">
        <v>0</v>
      </c>
      <c r="J33" s="290">
        <v>0</v>
      </c>
      <c r="K33" s="290">
        <v>0</v>
      </c>
      <c r="L33" s="290">
        <v>0</v>
      </c>
      <c r="M33" s="290">
        <v>0</v>
      </c>
      <c r="N33" s="291">
        <v>-26519792.409999978</v>
      </c>
      <c r="O33" s="288"/>
    </row>
    <row r="34" spans="1:15" x14ac:dyDescent="0.25">
      <c r="A34"/>
      <c r="B34"/>
      <c r="C34"/>
      <c r="D34"/>
      <c r="E34"/>
      <c r="F34"/>
      <c r="G34"/>
      <c r="H34"/>
      <c r="I34"/>
      <c r="J34"/>
      <c r="K34"/>
      <c r="L34"/>
      <c r="M34"/>
      <c r="N34"/>
    </row>
    <row r="35" spans="1:15" x14ac:dyDescent="0.25">
      <c r="A35"/>
      <c r="B35"/>
      <c r="C35"/>
      <c r="D35"/>
      <c r="E35"/>
      <c r="F35"/>
      <c r="G35"/>
      <c r="H35"/>
      <c r="I35"/>
      <c r="J35"/>
      <c r="K35"/>
      <c r="L35"/>
      <c r="M35"/>
      <c r="N35"/>
    </row>
    <row r="36" spans="1:15" ht="12.75" x14ac:dyDescent="0.2"/>
    <row r="37" spans="1:15" ht="15" customHeight="1" x14ac:dyDescent="0.25">
      <c r="A37"/>
      <c r="B37"/>
      <c r="C37"/>
      <c r="D37"/>
      <c r="E37"/>
      <c r="F37"/>
      <c r="G37"/>
      <c r="H37"/>
      <c r="I37"/>
      <c r="J37"/>
      <c r="K37"/>
      <c r="L37"/>
      <c r="M37"/>
      <c r="N37"/>
    </row>
    <row r="38" spans="1:15" ht="15" customHeight="1" x14ac:dyDescent="0.25">
      <c r="A38"/>
      <c r="B38"/>
      <c r="C38"/>
      <c r="D38"/>
      <c r="E38"/>
      <c r="F38"/>
      <c r="G38"/>
      <c r="H38"/>
      <c r="I38"/>
      <c r="J38"/>
      <c r="K38"/>
      <c r="L38"/>
      <c r="M38"/>
      <c r="N38"/>
    </row>
    <row r="39" spans="1:15" ht="15" customHeight="1" x14ac:dyDescent="0.25">
      <c r="A39"/>
      <c r="B39"/>
      <c r="C39"/>
      <c r="D39"/>
      <c r="E39"/>
      <c r="F39"/>
      <c r="G39"/>
      <c r="H39"/>
      <c r="I39"/>
      <c r="J39"/>
      <c r="K39"/>
      <c r="L39"/>
      <c r="M39"/>
      <c r="N39"/>
    </row>
    <row r="40" spans="1:15" ht="15" customHeight="1" x14ac:dyDescent="0.25">
      <c r="A40"/>
      <c r="B40"/>
      <c r="C40"/>
      <c r="D40"/>
      <c r="E40"/>
      <c r="F40"/>
      <c r="G40"/>
      <c r="H40"/>
      <c r="I40"/>
      <c r="J40"/>
      <c r="K40"/>
      <c r="L40"/>
      <c r="M40"/>
      <c r="N40"/>
    </row>
  </sheetData>
  <mergeCells count="1">
    <mergeCell ref="L5:N5"/>
  </mergeCells>
  <pageMargins left="0.511811024" right="0.511811024" top="0.78740157499999996" bottom="0.78740157499999996" header="0.31496062000000002" footer="0.31496062000000002"/>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M27"/>
  <sheetViews>
    <sheetView showGridLines="0" workbookViewId="0">
      <selection activeCell="L22" sqref="L22"/>
    </sheetView>
  </sheetViews>
  <sheetFormatPr defaultRowHeight="15" x14ac:dyDescent="0.25"/>
  <cols>
    <col min="1" max="1" width="45.140625" customWidth="1"/>
    <col min="2" max="2" width="10.7109375" customWidth="1"/>
    <col min="3" max="5" width="13.7109375" customWidth="1"/>
    <col min="6" max="6" width="1.7109375" customWidth="1"/>
    <col min="7" max="7" width="10.28515625" customWidth="1"/>
  </cols>
  <sheetData>
    <row r="3" spans="1:13" ht="15.75" x14ac:dyDescent="0.25">
      <c r="A3" s="23" t="s">
        <v>63</v>
      </c>
    </row>
    <row r="4" spans="1:13" ht="15.75" thickBot="1" x14ac:dyDescent="0.3"/>
    <row r="5" spans="1:13" ht="36.75" customHeight="1" thickTop="1" x14ac:dyDescent="0.25">
      <c r="A5" s="315" t="s">
        <v>19</v>
      </c>
      <c r="B5" s="315" t="s">
        <v>20</v>
      </c>
      <c r="C5" s="315">
        <v>2018</v>
      </c>
      <c r="D5" s="315">
        <v>2017</v>
      </c>
      <c r="E5" s="315">
        <v>2016</v>
      </c>
      <c r="F5" s="1"/>
      <c r="G5" s="313" t="s">
        <v>149</v>
      </c>
    </row>
    <row r="6" spans="1:13" x14ac:dyDescent="0.25">
      <c r="A6" s="316"/>
      <c r="B6" s="316"/>
      <c r="C6" s="316"/>
      <c r="D6" s="316"/>
      <c r="E6" s="316"/>
      <c r="F6" s="1"/>
      <c r="G6" s="314"/>
    </row>
    <row r="7" spans="1:13" x14ac:dyDescent="0.25">
      <c r="A7" s="19" t="s">
        <v>29</v>
      </c>
      <c r="B7" s="20"/>
      <c r="C7" s="21"/>
      <c r="D7" s="21"/>
      <c r="E7" s="21"/>
      <c r="F7" s="2"/>
      <c r="G7" s="21"/>
    </row>
    <row r="8" spans="1:13" x14ac:dyDescent="0.25">
      <c r="A8" s="4" t="s">
        <v>30</v>
      </c>
      <c r="B8" s="5" t="s">
        <v>31</v>
      </c>
      <c r="C8" s="175"/>
      <c r="D8" s="6">
        <v>108.587333</v>
      </c>
      <c r="E8" s="6">
        <v>104.79377599999999</v>
      </c>
      <c r="F8" s="3"/>
      <c r="G8" s="6">
        <f>(C8/D8-1)*100</f>
        <v>-100</v>
      </c>
    </row>
    <row r="9" spans="1:13" x14ac:dyDescent="0.25">
      <c r="A9" s="4" t="s">
        <v>32</v>
      </c>
      <c r="B9" s="5" t="s">
        <v>23</v>
      </c>
      <c r="C9" s="175"/>
      <c r="D9" s="6">
        <v>124.82299999999999</v>
      </c>
      <c r="E9" s="6">
        <v>104.45600000000002</v>
      </c>
      <c r="F9" s="3"/>
      <c r="G9" s="6">
        <f t="shared" ref="G9:G13" si="0">(C9/D9-1)*100</f>
        <v>-100</v>
      </c>
    </row>
    <row r="10" spans="1:13" x14ac:dyDescent="0.25">
      <c r="A10" s="4" t="s">
        <v>33</v>
      </c>
      <c r="B10" s="5" t="s">
        <v>22</v>
      </c>
      <c r="C10" s="175"/>
      <c r="D10" s="6">
        <v>1545.6289999999999</v>
      </c>
      <c r="E10" s="6">
        <v>1584.4279999999999</v>
      </c>
      <c r="F10" s="3"/>
      <c r="G10" s="6">
        <f t="shared" si="0"/>
        <v>-100</v>
      </c>
    </row>
    <row r="11" spans="1:13" x14ac:dyDescent="0.25">
      <c r="A11" s="19" t="s">
        <v>34</v>
      </c>
      <c r="B11" s="20" t="s">
        <v>35</v>
      </c>
      <c r="C11" s="22">
        <f>SUM(C12:C13)</f>
        <v>0</v>
      </c>
      <c r="D11" s="22">
        <f>SUM(D12:D13)</f>
        <v>20304</v>
      </c>
      <c r="E11" s="22">
        <f>SUM(E12:E13)</f>
        <v>21884</v>
      </c>
      <c r="F11" s="2"/>
      <c r="G11" s="21">
        <f t="shared" si="0"/>
        <v>-100</v>
      </c>
    </row>
    <row r="12" spans="1:13" x14ac:dyDescent="0.25">
      <c r="A12" s="4" t="s">
        <v>109</v>
      </c>
      <c r="B12" s="5" t="s">
        <v>35</v>
      </c>
      <c r="C12" s="176"/>
      <c r="D12" s="28">
        <v>8881</v>
      </c>
      <c r="E12" s="10">
        <v>10189</v>
      </c>
      <c r="F12" s="3"/>
      <c r="G12" s="6">
        <f>(C12/D12-1)*100</f>
        <v>-100</v>
      </c>
      <c r="H12" s="26"/>
      <c r="I12" s="26"/>
      <c r="J12" s="26"/>
      <c r="K12" s="27"/>
      <c r="M12" s="157"/>
    </row>
    <row r="13" spans="1:13" x14ac:dyDescent="0.25">
      <c r="A13" s="4" t="s">
        <v>108</v>
      </c>
      <c r="B13" s="5" t="s">
        <v>35</v>
      </c>
      <c r="C13" s="176"/>
      <c r="D13" s="28">
        <v>11423</v>
      </c>
      <c r="E13" s="10">
        <v>11695</v>
      </c>
      <c r="F13" s="3"/>
      <c r="G13" s="6">
        <f t="shared" si="0"/>
        <v>-100</v>
      </c>
    </row>
    <row r="14" spans="1:13" x14ac:dyDescent="0.25">
      <c r="A14" s="19" t="s">
        <v>36</v>
      </c>
      <c r="B14" s="20"/>
      <c r="C14" s="21"/>
      <c r="D14" s="21"/>
      <c r="E14" s="21"/>
      <c r="F14" s="2"/>
      <c r="G14" s="21"/>
    </row>
    <row r="15" spans="1:13" x14ac:dyDescent="0.25">
      <c r="A15" s="4" t="s">
        <v>60</v>
      </c>
      <c r="B15" s="5" t="s">
        <v>61</v>
      </c>
      <c r="C15" s="6">
        <f>C8+(C9/100)</f>
        <v>0</v>
      </c>
      <c r="D15" s="6">
        <f t="shared" ref="D15:E15" si="1">D8+(D9/100)</f>
        <v>109.83556300000001</v>
      </c>
      <c r="E15" s="6">
        <f t="shared" si="1"/>
        <v>105.838336</v>
      </c>
      <c r="F15" s="6"/>
      <c r="G15" s="6">
        <f t="shared" ref="G15:G21" si="2">(C15/D15-1)*100</f>
        <v>-100</v>
      </c>
    </row>
    <row r="16" spans="1:13" x14ac:dyDescent="0.25">
      <c r="A16" s="4" t="s">
        <v>113</v>
      </c>
      <c r="B16" s="100" t="s">
        <v>21</v>
      </c>
      <c r="C16" s="6" t="e">
        <f>#REF!/C12*100</f>
        <v>#REF!</v>
      </c>
      <c r="D16" s="6" t="e">
        <f>#REF!/D12*100</f>
        <v>#REF!</v>
      </c>
      <c r="E16" s="6" t="e">
        <f>#REF!/E12*100</f>
        <v>#REF!</v>
      </c>
      <c r="F16" s="6"/>
      <c r="G16" s="6" t="e">
        <f>(C16/D16-1)*100</f>
        <v>#REF!</v>
      </c>
    </row>
    <row r="17" spans="1:7" x14ac:dyDescent="0.25">
      <c r="A17" s="4" t="s">
        <v>37</v>
      </c>
      <c r="B17" s="5" t="s">
        <v>38</v>
      </c>
      <c r="C17" s="6" t="e">
        <f>C8*1000/C11</f>
        <v>#DIV/0!</v>
      </c>
      <c r="D17" s="6">
        <f t="shared" ref="D17:E17" si="3">D8*1000/D11</f>
        <v>5.3480758963750983</v>
      </c>
      <c r="E17" s="6">
        <f t="shared" si="3"/>
        <v>4.7886024492780113</v>
      </c>
      <c r="F17" s="3"/>
      <c r="G17" s="6" t="e">
        <f t="shared" si="2"/>
        <v>#DIV/0!</v>
      </c>
    </row>
    <row r="18" spans="1:7" x14ac:dyDescent="0.25">
      <c r="A18" s="4" t="s">
        <v>39</v>
      </c>
      <c r="B18" s="5" t="s">
        <v>38</v>
      </c>
      <c r="C18" s="6" t="e">
        <f>C8*1000/C12</f>
        <v>#DIV/0!</v>
      </c>
      <c r="D18" s="6">
        <f t="shared" ref="D18:E18" si="4">D8*1000/D12</f>
        <v>12.226926359644184</v>
      </c>
      <c r="E18" s="6">
        <f t="shared" si="4"/>
        <v>10.284991265089802</v>
      </c>
      <c r="F18" s="3"/>
      <c r="G18" s="6" t="e">
        <f t="shared" si="2"/>
        <v>#DIV/0!</v>
      </c>
    </row>
    <row r="19" spans="1:7" ht="17.25" customHeight="1" x14ac:dyDescent="0.25">
      <c r="A19" s="4" t="s">
        <v>40</v>
      </c>
      <c r="B19" s="5" t="s">
        <v>21</v>
      </c>
      <c r="C19" s="6" t="e">
        <f>#REF!/Destaques!C15</f>
        <v>#REF!</v>
      </c>
      <c r="D19" s="6" t="e">
        <f>#REF!/Destaques!D15</f>
        <v>#REF!</v>
      </c>
      <c r="E19" s="6" t="e">
        <f>#REF!/Destaques!E15</f>
        <v>#REF!</v>
      </c>
      <c r="F19" s="6"/>
      <c r="G19" s="6" t="e">
        <f t="shared" si="2"/>
        <v>#REF!</v>
      </c>
    </row>
    <row r="20" spans="1:7" ht="17.25" customHeight="1" x14ac:dyDescent="0.25">
      <c r="A20" s="4" t="s">
        <v>41</v>
      </c>
      <c r="B20" s="5" t="s">
        <v>21</v>
      </c>
      <c r="C20" s="6" t="e">
        <f>#REF!/Destaques!C15</f>
        <v>#REF!</v>
      </c>
      <c r="D20" s="6" t="e">
        <f>#REF!/Destaques!D15</f>
        <v>#REF!</v>
      </c>
      <c r="E20" s="6" t="e">
        <f>#REF!/Destaques!E15</f>
        <v>#REF!</v>
      </c>
      <c r="F20" s="3"/>
      <c r="G20" s="6" t="e">
        <f t="shared" si="2"/>
        <v>#REF!</v>
      </c>
    </row>
    <row r="21" spans="1:7" ht="15.75" thickBot="1" x14ac:dyDescent="0.3">
      <c r="A21" s="16" t="s">
        <v>42</v>
      </c>
      <c r="B21" s="17" t="s">
        <v>43</v>
      </c>
      <c r="C21" s="18" t="e">
        <f>C15*1000/C11</f>
        <v>#DIV/0!</v>
      </c>
      <c r="D21" s="18">
        <f t="shared" ref="D21:E21" si="5">D15*1000/D11</f>
        <v>5.4095529452324671</v>
      </c>
      <c r="E21" s="18">
        <f t="shared" si="5"/>
        <v>4.8363341253884116</v>
      </c>
      <c r="F21" s="3"/>
      <c r="G21" s="18" t="e">
        <f t="shared" si="2"/>
        <v>#DIV/0!</v>
      </c>
    </row>
    <row r="22" spans="1:7" ht="15.75" thickTop="1" x14ac:dyDescent="0.25">
      <c r="A22" s="7" t="s">
        <v>44</v>
      </c>
      <c r="B22" s="8"/>
      <c r="C22" s="9"/>
      <c r="D22" s="9"/>
      <c r="E22" s="9"/>
      <c r="F22" s="8"/>
      <c r="G22" s="8"/>
    </row>
    <row r="23" spans="1:7" x14ac:dyDescent="0.25">
      <c r="A23" s="4" t="s">
        <v>110</v>
      </c>
      <c r="C23">
        <f>683.4+608.9</f>
        <v>1292.3</v>
      </c>
      <c r="D23">
        <v>2709.5</v>
      </c>
      <c r="E23" s="157">
        <f>D23/C23-1</f>
        <v>1.0966493848177667</v>
      </c>
    </row>
    <row r="26" spans="1:7" x14ac:dyDescent="0.25">
      <c r="C26">
        <f>4643+1846+1529+863</f>
        <v>8881</v>
      </c>
    </row>
    <row r="27" spans="1:7" x14ac:dyDescent="0.25">
      <c r="C27" s="27">
        <f>C12-C26</f>
        <v>-8881</v>
      </c>
    </row>
  </sheetData>
  <mergeCells count="6">
    <mergeCell ref="G5:G6"/>
    <mergeCell ref="A5:A6"/>
    <mergeCell ref="B5:B6"/>
    <mergeCell ref="C5:C6"/>
    <mergeCell ref="D5:D6"/>
    <mergeCell ref="E5:E6"/>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R18"/>
  <sheetViews>
    <sheetView topLeftCell="A2" zoomScaleNormal="100" workbookViewId="0">
      <selection activeCell="J14" sqref="J14"/>
    </sheetView>
  </sheetViews>
  <sheetFormatPr defaultRowHeight="15" x14ac:dyDescent="0.25"/>
  <cols>
    <col min="1" max="1" width="19" customWidth="1"/>
    <col min="2" max="12" width="12.5703125" customWidth="1"/>
    <col min="13" max="13" width="12.85546875" customWidth="1"/>
    <col min="14" max="14" width="12.7109375" customWidth="1"/>
    <col min="15" max="15" width="21.42578125" customWidth="1"/>
    <col min="16" max="16" width="11" customWidth="1"/>
    <col min="17" max="17" width="11.5703125" customWidth="1"/>
  </cols>
  <sheetData>
    <row r="3" spans="1:18" x14ac:dyDescent="0.25">
      <c r="A3" s="317" t="s">
        <v>24</v>
      </c>
      <c r="B3" s="317"/>
      <c r="C3" s="317"/>
      <c r="D3" s="317"/>
      <c r="G3" s="318" t="s">
        <v>76</v>
      </c>
      <c r="H3" s="319"/>
      <c r="I3" s="319"/>
      <c r="P3" s="318" t="s">
        <v>77</v>
      </c>
      <c r="Q3" s="319"/>
      <c r="R3" s="319"/>
    </row>
    <row r="4" spans="1:18" ht="15" hidden="1" customHeight="1" x14ac:dyDescent="0.25">
      <c r="B4" s="14" t="s">
        <v>71</v>
      </c>
      <c r="C4" s="14" t="s">
        <v>59</v>
      </c>
      <c r="D4" s="14" t="s">
        <v>25</v>
      </c>
      <c r="F4" s="14"/>
      <c r="G4" s="14" t="s">
        <v>71</v>
      </c>
      <c r="H4" s="14" t="s">
        <v>59</v>
      </c>
      <c r="I4" s="108">
        <v>2015</v>
      </c>
      <c r="J4" s="14"/>
      <c r="P4" s="14"/>
      <c r="Q4" s="14"/>
      <c r="R4" s="108"/>
    </row>
    <row r="5" spans="1:18" x14ac:dyDescent="0.25">
      <c r="B5" s="14" t="s">
        <v>150</v>
      </c>
      <c r="C5" s="14" t="s">
        <v>71</v>
      </c>
      <c r="D5" s="14" t="s">
        <v>59</v>
      </c>
      <c r="F5" s="14"/>
      <c r="G5" s="14" t="s">
        <v>150</v>
      </c>
      <c r="H5" s="14" t="s">
        <v>71</v>
      </c>
      <c r="I5" s="14" t="s">
        <v>59</v>
      </c>
      <c r="J5" s="14"/>
      <c r="P5" s="14" t="s">
        <v>150</v>
      </c>
      <c r="Q5" s="14" t="s">
        <v>71</v>
      </c>
      <c r="R5" s="14" t="s">
        <v>59</v>
      </c>
    </row>
    <row r="6" spans="1:18" x14ac:dyDescent="0.25">
      <c r="A6" s="12" t="s">
        <v>47</v>
      </c>
      <c r="B6" s="13">
        <v>7.839658</v>
      </c>
      <c r="C6" s="13">
        <v>10.159599</v>
      </c>
      <c r="D6" s="13">
        <v>10.331773</v>
      </c>
      <c r="F6" t="s">
        <v>47</v>
      </c>
      <c r="G6" s="110">
        <v>9829</v>
      </c>
      <c r="H6" s="26">
        <v>10119</v>
      </c>
      <c r="I6" s="26">
        <v>11229</v>
      </c>
      <c r="J6" s="13"/>
      <c r="O6" t="s">
        <v>78</v>
      </c>
      <c r="P6" s="174">
        <v>0</v>
      </c>
      <c r="Q6" s="30">
        <v>8877</v>
      </c>
      <c r="R6" s="30">
        <v>10214</v>
      </c>
    </row>
    <row r="7" spans="1:18" x14ac:dyDescent="0.25">
      <c r="A7" s="12" t="s">
        <v>48</v>
      </c>
      <c r="B7" s="13">
        <v>6.2062939999999998</v>
      </c>
      <c r="C7" s="13">
        <v>7.9151959999999999</v>
      </c>
      <c r="D7" s="13">
        <v>8.3674569999999999</v>
      </c>
      <c r="F7" t="s">
        <v>48</v>
      </c>
      <c r="G7" s="110">
        <v>9797</v>
      </c>
      <c r="H7" s="26">
        <v>10105</v>
      </c>
      <c r="I7" s="26">
        <v>11270</v>
      </c>
      <c r="J7" s="13"/>
      <c r="O7" t="s">
        <v>111</v>
      </c>
      <c r="P7" s="174">
        <v>0</v>
      </c>
      <c r="Q7" s="30">
        <v>1097</v>
      </c>
      <c r="R7" s="30">
        <v>766</v>
      </c>
    </row>
    <row r="8" spans="1:18" ht="16.5" customHeight="1" x14ac:dyDescent="0.25">
      <c r="A8" s="12" t="s">
        <v>126</v>
      </c>
      <c r="B8" s="13">
        <v>6.8199139999999998</v>
      </c>
      <c r="C8" s="13">
        <v>8.9091950000000004</v>
      </c>
      <c r="D8" s="13">
        <v>8.5</v>
      </c>
      <c r="F8" t="s">
        <v>126</v>
      </c>
      <c r="G8" s="110">
        <v>9771</v>
      </c>
      <c r="H8" s="26">
        <v>10068</v>
      </c>
      <c r="I8" s="26">
        <v>11194</v>
      </c>
      <c r="J8" s="13"/>
      <c r="O8" t="s">
        <v>112</v>
      </c>
      <c r="P8" s="174">
        <v>0</v>
      </c>
      <c r="Q8" s="30">
        <v>11423</v>
      </c>
      <c r="R8" s="30">
        <v>11695</v>
      </c>
    </row>
    <row r="9" spans="1:18" x14ac:dyDescent="0.25">
      <c r="A9" s="12" t="s">
        <v>49</v>
      </c>
      <c r="B9" s="13">
        <v>6.2667729999999997</v>
      </c>
      <c r="C9" s="13">
        <v>8.3242499999999993</v>
      </c>
      <c r="D9" s="13">
        <v>8.0538559999999997</v>
      </c>
      <c r="F9" t="s">
        <v>49</v>
      </c>
      <c r="G9" s="110">
        <v>9702</v>
      </c>
      <c r="H9" s="26">
        <v>10117</v>
      </c>
      <c r="I9" s="26">
        <v>11189</v>
      </c>
      <c r="J9" s="13"/>
    </row>
    <row r="10" spans="1:18" x14ac:dyDescent="0.25">
      <c r="A10" s="12" t="s">
        <v>50</v>
      </c>
      <c r="B10" s="13">
        <v>6.5749180000000003</v>
      </c>
      <c r="C10" s="13">
        <v>8.4990629999999996</v>
      </c>
      <c r="D10" s="13">
        <v>8.2913250000000005</v>
      </c>
      <c r="F10" t="s">
        <v>50</v>
      </c>
      <c r="G10" s="110">
        <v>9669</v>
      </c>
      <c r="H10" s="26">
        <v>10095</v>
      </c>
      <c r="I10" s="26">
        <v>11187</v>
      </c>
      <c r="J10" s="13"/>
    </row>
    <row r="11" spans="1:18" x14ac:dyDescent="0.25">
      <c r="A11" s="12" t="s">
        <v>51</v>
      </c>
      <c r="B11" s="13">
        <v>6.5237670000000003</v>
      </c>
      <c r="C11" s="13">
        <v>8.327731</v>
      </c>
      <c r="D11" s="13">
        <v>8.0118379999999991</v>
      </c>
      <c r="F11" t="s">
        <v>51</v>
      </c>
      <c r="G11" s="110">
        <v>9662</v>
      </c>
      <c r="H11" s="26">
        <v>9596</v>
      </c>
      <c r="I11" s="26">
        <v>11154</v>
      </c>
      <c r="J11" s="13"/>
    </row>
    <row r="12" spans="1:18" x14ac:dyDescent="0.25">
      <c r="A12" s="12" t="s">
        <v>52</v>
      </c>
      <c r="B12" s="13">
        <v>7.7549840000000003</v>
      </c>
      <c r="C12" s="13">
        <v>10.006162</v>
      </c>
      <c r="D12" s="13">
        <v>9.5025840000000006</v>
      </c>
      <c r="F12" t="s">
        <v>52</v>
      </c>
      <c r="G12" s="110">
        <v>9607</v>
      </c>
      <c r="H12" s="26">
        <v>9443</v>
      </c>
      <c r="I12" s="26">
        <v>10819</v>
      </c>
      <c r="J12" s="13"/>
    </row>
    <row r="13" spans="1:18" x14ac:dyDescent="0.25">
      <c r="A13" s="12" t="s">
        <v>53</v>
      </c>
      <c r="B13" s="13">
        <v>6.7610279999999996</v>
      </c>
      <c r="C13" s="13">
        <v>9.0369390000000003</v>
      </c>
      <c r="D13" s="13">
        <v>8.5924899999999997</v>
      </c>
      <c r="F13" t="s">
        <v>53</v>
      </c>
      <c r="G13" s="110">
        <v>9556</v>
      </c>
      <c r="H13" s="26">
        <v>9222</v>
      </c>
      <c r="I13" s="26">
        <v>10572</v>
      </c>
      <c r="J13" s="13"/>
    </row>
    <row r="14" spans="1:18" x14ac:dyDescent="0.25">
      <c r="A14" s="12" t="s">
        <v>54</v>
      </c>
      <c r="B14" s="13">
        <v>6.6651210000000001</v>
      </c>
      <c r="C14" s="13">
        <v>8.9683019999999996</v>
      </c>
      <c r="D14" s="13">
        <v>8.4216899999999999</v>
      </c>
      <c r="F14" t="s">
        <v>54</v>
      </c>
      <c r="G14" s="110">
        <v>9498</v>
      </c>
      <c r="H14" s="26">
        <v>9098</v>
      </c>
      <c r="I14" s="26">
        <v>10337</v>
      </c>
      <c r="J14" s="13"/>
    </row>
    <row r="15" spans="1:18" x14ac:dyDescent="0.25">
      <c r="A15" s="12" t="s">
        <v>55</v>
      </c>
      <c r="B15" s="13">
        <v>7.2075659999999999</v>
      </c>
      <c r="C15" s="13">
        <v>9.3470189999999995</v>
      </c>
      <c r="D15" s="13">
        <v>8.6092549999999992</v>
      </c>
      <c r="F15" t="s">
        <v>55</v>
      </c>
      <c r="G15" s="110">
        <v>9445</v>
      </c>
      <c r="H15" s="26">
        <v>9031</v>
      </c>
      <c r="I15" s="26">
        <v>10324</v>
      </c>
      <c r="J15" s="13"/>
    </row>
    <row r="16" spans="1:18" x14ac:dyDescent="0.25">
      <c r="A16" s="12" t="s">
        <v>56</v>
      </c>
      <c r="B16" s="24">
        <v>6.9121300000000003</v>
      </c>
      <c r="C16" s="13">
        <v>9.0676860000000001</v>
      </c>
      <c r="D16" s="13">
        <v>8.584956</v>
      </c>
      <c r="F16" t="s">
        <v>56</v>
      </c>
      <c r="G16" s="110">
        <v>9416</v>
      </c>
      <c r="H16" s="26">
        <v>8970</v>
      </c>
      <c r="I16" s="26">
        <v>10325</v>
      </c>
      <c r="J16" s="13"/>
    </row>
    <row r="17" spans="1:10" x14ac:dyDescent="0.25">
      <c r="A17" s="12" t="s">
        <v>57</v>
      </c>
      <c r="B17" s="24">
        <v>0</v>
      </c>
      <c r="C17" s="13">
        <v>10.026191000000001</v>
      </c>
      <c r="D17" s="13">
        <v>9.5610569999999999</v>
      </c>
      <c r="F17" t="s">
        <v>57</v>
      </c>
      <c r="G17" s="110">
        <v>0</v>
      </c>
      <c r="H17" s="26">
        <v>8877</v>
      </c>
      <c r="I17" s="26">
        <v>10189</v>
      </c>
      <c r="J17" s="13"/>
    </row>
    <row r="18" spans="1:10" x14ac:dyDescent="0.25">
      <c r="A18" s="12" t="s">
        <v>75</v>
      </c>
      <c r="B18" s="13">
        <f>SUM(B6:B17)</f>
        <v>75.532153000000008</v>
      </c>
      <c r="C18" s="13">
        <f t="shared" ref="C18:D18" si="0">SUM(C6:C17)</f>
        <v>108.58733299999999</v>
      </c>
      <c r="D18" s="13">
        <f t="shared" si="0"/>
        <v>104.828281</v>
      </c>
    </row>
  </sheetData>
  <mergeCells count="3">
    <mergeCell ref="A3:D3"/>
    <mergeCell ref="G3:I3"/>
    <mergeCell ref="P3:R3"/>
  </mergeCells>
  <pageMargins left="0.511811024" right="0.511811024" top="0.78740157499999996" bottom="0.78740157499999996" header="0.31496062000000002" footer="0.31496062000000002"/>
  <pageSetup paperSize="9" orientation="portrait" r:id="rId1"/>
  <ignoredErrors>
    <ignoredError sqref="B5:D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7"/>
  <sheetViews>
    <sheetView showGridLines="0" topLeftCell="A2" zoomScale="110" zoomScaleNormal="110" workbookViewId="0">
      <selection activeCell="B27" sqref="B27"/>
    </sheetView>
  </sheetViews>
  <sheetFormatPr defaultRowHeight="15" x14ac:dyDescent="0.25"/>
  <cols>
    <col min="1" max="1" width="2.28515625" customWidth="1"/>
    <col min="2" max="2" width="61.5703125" customWidth="1"/>
    <col min="3" max="3" width="17.85546875" customWidth="1"/>
    <col min="4" max="5" width="16.42578125" customWidth="1"/>
    <col min="6" max="6" width="14.5703125" customWidth="1"/>
    <col min="7" max="7" width="14.7109375" customWidth="1"/>
    <col min="8" max="8" width="2.5703125" customWidth="1"/>
  </cols>
  <sheetData>
    <row r="1" spans="2:12" ht="20.25" customHeight="1" x14ac:dyDescent="0.25"/>
    <row r="2" spans="2:12" ht="30" customHeight="1" x14ac:dyDescent="0.25">
      <c r="B2" s="257" t="s">
        <v>117</v>
      </c>
      <c r="C2" s="257" t="s">
        <v>151</v>
      </c>
      <c r="D2" s="258" t="s">
        <v>152</v>
      </c>
      <c r="E2" s="258" t="s">
        <v>167</v>
      </c>
      <c r="F2" s="258" t="s">
        <v>153</v>
      </c>
      <c r="G2" s="258" t="s">
        <v>149</v>
      </c>
    </row>
    <row r="3" spans="2:12" s="25" customFormat="1" ht="6" customHeight="1" x14ac:dyDescent="0.25">
      <c r="B3" s="193"/>
      <c r="C3" s="193"/>
      <c r="D3" s="194"/>
      <c r="E3" s="194"/>
      <c r="F3" s="194"/>
      <c r="G3" s="192"/>
    </row>
    <row r="4" spans="2:12" s="104" customFormat="1" ht="18" customHeight="1" x14ac:dyDescent="0.25">
      <c r="B4" s="195" t="s">
        <v>26</v>
      </c>
      <c r="C4" s="179">
        <v>3044.2317845800007</v>
      </c>
      <c r="D4" s="179" t="e">
        <f>SUM(D5:D6)</f>
        <v>#REF!</v>
      </c>
      <c r="E4" s="179" t="e">
        <f>SUM(E5:E6)</f>
        <v>#REF!</v>
      </c>
      <c r="F4" s="180" t="e">
        <f t="shared" ref="F4:F20" si="0">D4/C4-1</f>
        <v>#REF!</v>
      </c>
      <c r="G4" s="181" t="e">
        <f t="shared" ref="G4:G13" si="1">(D4/E4)-1</f>
        <v>#REF!</v>
      </c>
    </row>
    <row r="5" spans="2:12" s="105" customFormat="1" ht="18" customHeight="1" x14ac:dyDescent="0.25">
      <c r="B5" s="187" t="s">
        <v>154</v>
      </c>
      <c r="C5" s="185">
        <v>2032.6498233400005</v>
      </c>
      <c r="D5" s="185" t="e">
        <f>#REF!</f>
        <v>#REF!</v>
      </c>
      <c r="E5" s="185" t="e">
        <f>#REF!</f>
        <v>#REF!</v>
      </c>
      <c r="F5" s="186" t="e">
        <f t="shared" si="0"/>
        <v>#REF!</v>
      </c>
      <c r="G5" s="186" t="e">
        <f t="shared" si="1"/>
        <v>#REF!</v>
      </c>
      <c r="J5"/>
      <c r="K5"/>
      <c r="L5"/>
    </row>
    <row r="6" spans="2:12" s="105" customFormat="1" ht="18" customHeight="1" x14ac:dyDescent="0.25">
      <c r="B6" s="187" t="s">
        <v>155</v>
      </c>
      <c r="C6" s="185">
        <v>1011.5819612400005</v>
      </c>
      <c r="D6" s="185" t="e">
        <f>#REF!</f>
        <v>#REF!</v>
      </c>
      <c r="E6" s="185" t="e">
        <f>#REF!</f>
        <v>#REF!</v>
      </c>
      <c r="F6" s="186" t="e">
        <f t="shared" si="0"/>
        <v>#REF!</v>
      </c>
      <c r="G6" s="186" t="e">
        <f t="shared" si="1"/>
        <v>#REF!</v>
      </c>
      <c r="J6"/>
      <c r="K6"/>
      <c r="L6"/>
    </row>
    <row r="7" spans="2:12" s="104" customFormat="1" ht="18" customHeight="1" x14ac:dyDescent="0.25">
      <c r="B7" s="182" t="s">
        <v>27</v>
      </c>
      <c r="C7" s="188">
        <v>-2571.7985064700006</v>
      </c>
      <c r="D7" s="188" t="e">
        <f>SUM(D8:D11)</f>
        <v>#REF!</v>
      </c>
      <c r="E7" s="188" t="e">
        <f t="shared" ref="E7" si="2">SUM(E8:E11)</f>
        <v>#REF!</v>
      </c>
      <c r="F7" s="184" t="e">
        <f t="shared" si="0"/>
        <v>#REF!</v>
      </c>
      <c r="G7" s="184" t="e">
        <f t="shared" si="1"/>
        <v>#REF!</v>
      </c>
      <c r="J7"/>
      <c r="K7"/>
      <c r="L7"/>
    </row>
    <row r="8" spans="2:12" s="105" customFormat="1" ht="18" customHeight="1" x14ac:dyDescent="0.25">
      <c r="B8" s="187" t="s">
        <v>156</v>
      </c>
      <c r="C8" s="189">
        <v>-1689.78583443</v>
      </c>
      <c r="D8" s="189" t="e">
        <f>#REF!*-1</f>
        <v>#REF!</v>
      </c>
      <c r="E8" s="189" t="e">
        <f>#REF!*-1</f>
        <v>#REF!</v>
      </c>
      <c r="F8" s="186" t="e">
        <f t="shared" si="0"/>
        <v>#REF!</v>
      </c>
      <c r="G8" s="186" t="e">
        <f t="shared" si="1"/>
        <v>#REF!</v>
      </c>
      <c r="J8"/>
      <c r="K8"/>
      <c r="L8"/>
    </row>
    <row r="9" spans="2:12" s="105" customFormat="1" ht="18" customHeight="1" x14ac:dyDescent="0.25">
      <c r="B9" s="187" t="s">
        <v>157</v>
      </c>
      <c r="C9" s="189">
        <v>-33.714941339999989</v>
      </c>
      <c r="D9" s="189" t="e">
        <f>#REF!*-1</f>
        <v>#REF!</v>
      </c>
      <c r="E9" s="189" t="e">
        <f>#REF!*-1</f>
        <v>#REF!</v>
      </c>
      <c r="F9" s="186" t="e">
        <f t="shared" si="0"/>
        <v>#REF!</v>
      </c>
      <c r="G9" s="186" t="e">
        <f t="shared" si="1"/>
        <v>#REF!</v>
      </c>
      <c r="J9"/>
      <c r="K9"/>
      <c r="L9"/>
    </row>
    <row r="10" spans="2:12" s="105" customFormat="1" ht="18" customHeight="1" x14ac:dyDescent="0.25">
      <c r="B10" s="187" t="s">
        <v>158</v>
      </c>
      <c r="C10" s="189">
        <v>-717.84346758000061</v>
      </c>
      <c r="D10" s="189" t="e">
        <f>#REF!*-1</f>
        <v>#REF!</v>
      </c>
      <c r="E10" s="189" t="e">
        <f>#REF!*-1</f>
        <v>#REF!</v>
      </c>
      <c r="F10" s="186" t="e">
        <f t="shared" si="0"/>
        <v>#REF!</v>
      </c>
      <c r="G10" s="186" t="e">
        <f t="shared" si="1"/>
        <v>#REF!</v>
      </c>
    </row>
    <row r="11" spans="2:12" s="105" customFormat="1" ht="18" customHeight="1" x14ac:dyDescent="0.25">
      <c r="B11" s="187" t="s">
        <v>159</v>
      </c>
      <c r="C11" s="189">
        <v>-130.45426312000009</v>
      </c>
      <c r="D11" s="189" t="e">
        <f>#REF!*-1</f>
        <v>#REF!</v>
      </c>
      <c r="E11" s="189" t="e">
        <f>#REF!*-1</f>
        <v>#REF!</v>
      </c>
      <c r="F11" s="186" t="e">
        <f t="shared" si="0"/>
        <v>#REF!</v>
      </c>
      <c r="G11" s="186" t="e">
        <f t="shared" si="1"/>
        <v>#REF!</v>
      </c>
    </row>
    <row r="12" spans="2:12" s="105" customFormat="1" ht="18" customHeight="1" x14ac:dyDescent="0.25">
      <c r="B12" s="182" t="s">
        <v>118</v>
      </c>
      <c r="C12" s="178">
        <v>472.43327811000017</v>
      </c>
      <c r="D12" s="178" t="e">
        <f>D4+D7</f>
        <v>#REF!</v>
      </c>
      <c r="E12" s="178" t="e">
        <f>E4+E7</f>
        <v>#REF!</v>
      </c>
      <c r="F12" s="181" t="e">
        <f t="shared" si="0"/>
        <v>#REF!</v>
      </c>
      <c r="G12" s="181" t="e">
        <f t="shared" si="1"/>
        <v>#REF!</v>
      </c>
    </row>
    <row r="13" spans="2:12" s="105" customFormat="1" ht="18" hidden="1" customHeight="1" x14ac:dyDescent="0.25">
      <c r="B13" s="187" t="s">
        <v>119</v>
      </c>
      <c r="C13" s="189">
        <v>-104.19999561000003</v>
      </c>
      <c r="D13" s="189" t="e">
        <f>#REF!</f>
        <v>#REF!</v>
      </c>
      <c r="E13" s="189" t="e">
        <f>#REF!</f>
        <v>#REF!</v>
      </c>
      <c r="F13" s="190" t="e">
        <f t="shared" si="0"/>
        <v>#REF!</v>
      </c>
      <c r="G13" s="190" t="e">
        <f t="shared" si="1"/>
        <v>#REF!</v>
      </c>
    </row>
    <row r="14" spans="2:12" s="105" customFormat="1" ht="18" hidden="1" customHeight="1" x14ac:dyDescent="0.25">
      <c r="B14" s="182" t="s">
        <v>120</v>
      </c>
      <c r="C14" s="183">
        <v>368.23328250000014</v>
      </c>
      <c r="D14" s="183" t="e">
        <f>D12+D13</f>
        <v>#REF!</v>
      </c>
      <c r="E14" s="188" t="e">
        <f>SUM(E12+E13)</f>
        <v>#REF!</v>
      </c>
      <c r="F14" s="184" t="e">
        <f t="shared" si="0"/>
        <v>#REF!</v>
      </c>
      <c r="G14" s="184" t="s">
        <v>58</v>
      </c>
    </row>
    <row r="15" spans="2:12" s="105" customFormat="1" ht="18" hidden="1" customHeight="1" x14ac:dyDescent="0.25">
      <c r="B15" s="187" t="s">
        <v>121</v>
      </c>
      <c r="C15" s="189">
        <v>47.192214910000011</v>
      </c>
      <c r="D15" s="189" t="e">
        <f>#REF!</f>
        <v>#REF!</v>
      </c>
      <c r="E15" s="189" t="e">
        <f>#REF!</f>
        <v>#REF!</v>
      </c>
      <c r="F15" s="190" t="e">
        <f t="shared" si="0"/>
        <v>#REF!</v>
      </c>
      <c r="G15" s="190" t="s">
        <v>58</v>
      </c>
    </row>
    <row r="16" spans="2:12" s="105" customFormat="1" ht="18" hidden="1" customHeight="1" x14ac:dyDescent="0.25">
      <c r="B16" s="187" t="s">
        <v>122</v>
      </c>
      <c r="C16" s="185">
        <v>25.000001200000003</v>
      </c>
      <c r="D16" s="185" t="e">
        <f>#REF!</f>
        <v>#REF!</v>
      </c>
      <c r="E16" s="185" t="e">
        <f>#REF!</f>
        <v>#REF!</v>
      </c>
      <c r="F16" s="190" t="e">
        <f t="shared" si="0"/>
        <v>#REF!</v>
      </c>
      <c r="G16" s="190" t="e">
        <f>(D16/E16)-1</f>
        <v>#REF!</v>
      </c>
    </row>
    <row r="17" spans="2:9" s="105" customFormat="1" ht="18" customHeight="1" x14ac:dyDescent="0.25">
      <c r="B17" s="182" t="s">
        <v>166</v>
      </c>
      <c r="C17" s="188">
        <v>-1775.9999998999999</v>
      </c>
      <c r="D17" s="188" t="e">
        <f>SUM(D18:D23)</f>
        <v>#REF!</v>
      </c>
      <c r="E17" s="188" t="e">
        <f>SUM(E18:E23)</f>
        <v>#REF!</v>
      </c>
      <c r="F17" s="184" t="e">
        <f t="shared" si="0"/>
        <v>#REF!</v>
      </c>
      <c r="G17" s="184" t="e">
        <f>(D17/E17)-1</f>
        <v>#REF!</v>
      </c>
      <c r="I17" s="173"/>
    </row>
    <row r="18" spans="2:9" s="105" customFormat="1" ht="18" customHeight="1" x14ac:dyDescent="0.25">
      <c r="B18" s="187" t="s">
        <v>160</v>
      </c>
      <c r="C18" s="189">
        <v>-53.89999997999999</v>
      </c>
      <c r="D18" s="189" t="e">
        <f>#REF!</f>
        <v>#REF!</v>
      </c>
      <c r="E18" s="189" t="e">
        <f>#REF!</f>
        <v>#REF!</v>
      </c>
      <c r="F18" s="191" t="e">
        <f t="shared" si="0"/>
        <v>#REF!</v>
      </c>
      <c r="G18" s="191" t="s">
        <v>58</v>
      </c>
    </row>
    <row r="19" spans="2:9" s="105" customFormat="1" ht="18" customHeight="1" x14ac:dyDescent="0.25">
      <c r="B19" s="187" t="s">
        <v>161</v>
      </c>
      <c r="C19" s="189">
        <v>-950</v>
      </c>
      <c r="D19" s="189" t="e">
        <f>#REF!</f>
        <v>#REF!</v>
      </c>
      <c r="E19" s="189" t="e">
        <f>#REF!</f>
        <v>#REF!</v>
      </c>
      <c r="F19" s="191" t="e">
        <f t="shared" si="0"/>
        <v>#REF!</v>
      </c>
      <c r="G19" s="191" t="e">
        <f>(D19/E19)-1</f>
        <v>#REF!</v>
      </c>
    </row>
    <row r="20" spans="2:9" s="105" customFormat="1" ht="18" customHeight="1" x14ac:dyDescent="0.25">
      <c r="B20" s="187" t="s">
        <v>162</v>
      </c>
      <c r="C20" s="189">
        <v>-149.69999999999999</v>
      </c>
      <c r="D20" s="189" t="e">
        <f>#REF!</f>
        <v>#REF!</v>
      </c>
      <c r="E20" s="189" t="e">
        <f>#REF!</f>
        <v>#REF!</v>
      </c>
      <c r="F20" s="191" t="e">
        <f t="shared" si="0"/>
        <v>#REF!</v>
      </c>
      <c r="G20" s="191" t="e">
        <f>D20/E20-1</f>
        <v>#REF!</v>
      </c>
    </row>
    <row r="21" spans="2:9" s="105" customFormat="1" ht="18" customHeight="1" x14ac:dyDescent="0.25">
      <c r="B21" s="187" t="s">
        <v>163</v>
      </c>
      <c r="C21" s="189">
        <v>-0.49999996999999974</v>
      </c>
      <c r="D21" s="189" t="e">
        <f>#REF!</f>
        <v>#REF!</v>
      </c>
      <c r="E21" s="185" t="e">
        <f>#REF!</f>
        <v>#REF!</v>
      </c>
      <c r="F21" s="191" t="s">
        <v>58</v>
      </c>
      <c r="G21" s="190" t="e">
        <f>SUM(D21/E21)-1</f>
        <v>#REF!</v>
      </c>
    </row>
    <row r="22" spans="2:9" s="105" customFormat="1" ht="18" customHeight="1" x14ac:dyDescent="0.25">
      <c r="B22" s="187" t="s">
        <v>164</v>
      </c>
      <c r="C22" s="185">
        <v>0</v>
      </c>
      <c r="D22" s="185" t="e">
        <f>#REF!</f>
        <v>#REF!</v>
      </c>
      <c r="E22" s="185" t="e">
        <f>#REF!</f>
        <v>#REF!</v>
      </c>
      <c r="F22" s="191" t="s">
        <v>58</v>
      </c>
      <c r="G22" s="191" t="e">
        <f>SUM(D22/E22)-1</f>
        <v>#REF!</v>
      </c>
    </row>
    <row r="23" spans="2:9" s="105" customFormat="1" ht="18" customHeight="1" x14ac:dyDescent="0.25">
      <c r="B23" s="187" t="s">
        <v>165</v>
      </c>
      <c r="C23" s="189">
        <v>-621.89999994999994</v>
      </c>
      <c r="D23" s="189" t="e">
        <f>SUM(#REF!+#REF!+#REF!+#REF!+#REF!+#REF!+#REF!+#REF!)</f>
        <v>#REF!</v>
      </c>
      <c r="E23" s="189" t="e">
        <f>SUM(#REF!+#REF!+#REF!+#REF!+#REF!+#REF!+#REF!+#REF!)</f>
        <v>#REF!</v>
      </c>
      <c r="F23" s="191" t="e">
        <f>SUM(D23/C23)-1</f>
        <v>#REF!</v>
      </c>
      <c r="G23" s="191" t="e">
        <f>SUM(D23/E23)-1</f>
        <v>#REF!</v>
      </c>
    </row>
    <row r="24" spans="2:9" s="105" customFormat="1" ht="18" customHeight="1" x14ac:dyDescent="0.25">
      <c r="B24" s="182" t="s">
        <v>123</v>
      </c>
      <c r="C24" s="188">
        <v>-246.40000102000016</v>
      </c>
      <c r="D24" s="188" t="e">
        <f>#REF!</f>
        <v>#REF!</v>
      </c>
      <c r="E24" s="188" t="e">
        <f>#REF!</f>
        <v>#REF!</v>
      </c>
      <c r="F24" s="184" t="e">
        <f>D24/C24-1</f>
        <v>#REF!</v>
      </c>
      <c r="G24" s="184" t="e">
        <f>(D24/E24)-1</f>
        <v>#REF!</v>
      </c>
    </row>
    <row r="25" spans="2:9" s="105" customFormat="1" ht="18" customHeight="1" x14ac:dyDescent="0.25">
      <c r="B25" s="187" t="s">
        <v>124</v>
      </c>
      <c r="C25" s="189">
        <v>0</v>
      </c>
      <c r="D25" s="189" t="e">
        <f>#REF!</f>
        <v>#REF!</v>
      </c>
      <c r="E25" s="189" t="e">
        <f>#REF!</f>
        <v>#REF!</v>
      </c>
      <c r="F25" s="190" t="s">
        <v>58</v>
      </c>
      <c r="G25" s="190" t="e">
        <f>(D25/E25)-1</f>
        <v>#REF!</v>
      </c>
    </row>
    <row r="26" spans="2:9" s="105" customFormat="1" ht="18" customHeight="1" x14ac:dyDescent="0.25">
      <c r="B26" s="187" t="s">
        <v>125</v>
      </c>
      <c r="C26" s="185">
        <v>1.99999997</v>
      </c>
      <c r="D26" s="185" t="e">
        <f>#REF!</f>
        <v>#REF!</v>
      </c>
      <c r="E26" s="185" t="e">
        <f>#REF!</f>
        <v>#REF!</v>
      </c>
      <c r="F26" s="190" t="e">
        <f>D26/C26-1</f>
        <v>#REF!</v>
      </c>
      <c r="G26" s="190" t="e">
        <f>(D26/E26)-1</f>
        <v>#REF!</v>
      </c>
    </row>
    <row r="27" spans="2:9" s="105" customFormat="1" ht="18" customHeight="1" x14ac:dyDescent="0.25">
      <c r="B27" s="196" t="s">
        <v>168</v>
      </c>
      <c r="C27" s="197">
        <v>-1579.9745023399998</v>
      </c>
      <c r="D27" s="197" t="e">
        <f>D14+D15+D16+D17+D24+D25+D26</f>
        <v>#REF!</v>
      </c>
      <c r="E27" s="197" t="e">
        <f>SUM(E14+E15+E16+E17+E24+E25+E26)</f>
        <v>#REF!</v>
      </c>
      <c r="F27" s="198" t="e">
        <f>D27/C27-1</f>
        <v>#REF!</v>
      </c>
      <c r="G27" s="198" t="e">
        <f>(D27/E27)-1</f>
        <v>#REF!</v>
      </c>
    </row>
  </sheetData>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H10"/>
  <sheetViews>
    <sheetView showGridLines="0" zoomScale="60" zoomScaleNormal="60" workbookViewId="0">
      <selection activeCell="H34" sqref="H34"/>
    </sheetView>
  </sheetViews>
  <sheetFormatPr defaultRowHeight="15" x14ac:dyDescent="0.25"/>
  <cols>
    <col min="2" max="2" width="61.42578125" customWidth="1"/>
    <col min="3" max="3" width="6.7109375" customWidth="1"/>
    <col min="4" max="4" width="24.7109375" customWidth="1"/>
    <col min="5" max="5" width="6.7109375" customWidth="1"/>
    <col min="6" max="6" width="24.7109375" customWidth="1"/>
    <col min="7" max="7" width="6.7109375" customWidth="1"/>
    <col min="8" max="8" width="26.28515625" customWidth="1"/>
  </cols>
  <sheetData>
    <row r="3" spans="2:8" ht="47.25" customHeight="1" x14ac:dyDescent="0.25">
      <c r="B3" s="320" t="s">
        <v>143</v>
      </c>
      <c r="C3" s="320"/>
      <c r="D3" s="320"/>
      <c r="E3" s="320"/>
      <c r="F3" s="320"/>
      <c r="G3" s="320"/>
      <c r="H3" s="320"/>
    </row>
    <row r="4" spans="2:8" ht="26.25" customHeight="1" x14ac:dyDescent="0.25">
      <c r="B4" s="158"/>
      <c r="C4" s="158"/>
      <c r="D4" s="158"/>
      <c r="E4" s="158"/>
      <c r="F4" s="158"/>
      <c r="G4" s="158"/>
      <c r="H4" s="158"/>
    </row>
    <row r="5" spans="2:8" ht="48.75" customHeight="1" x14ac:dyDescent="0.5">
      <c r="B5" s="159"/>
      <c r="C5" s="159"/>
      <c r="D5" s="160">
        <v>2017</v>
      </c>
      <c r="E5" s="161"/>
      <c r="F5" s="160">
        <v>2016</v>
      </c>
      <c r="G5" s="161"/>
      <c r="H5" s="162" t="s">
        <v>64</v>
      </c>
    </row>
    <row r="6" spans="2:8" ht="39.75" customHeight="1" thickBot="1" x14ac:dyDescent="0.45">
      <c r="B6" s="163" t="s">
        <v>144</v>
      </c>
      <c r="C6" s="107"/>
      <c r="D6" s="164" t="e">
        <f>Destaques!C16</f>
        <v>#REF!</v>
      </c>
      <c r="E6" s="107"/>
      <c r="F6" s="164" t="e">
        <f>Destaques!D16</f>
        <v>#REF!</v>
      </c>
      <c r="G6" s="107"/>
      <c r="H6" s="165" t="e">
        <f>D6/F6-1</f>
        <v>#REF!</v>
      </c>
    </row>
    <row r="7" spans="2:8" ht="39.75" customHeight="1" thickBot="1" x14ac:dyDescent="0.45">
      <c r="B7" s="134" t="s">
        <v>145</v>
      </c>
      <c r="C7" s="107"/>
      <c r="D7" s="166" t="e">
        <f>Destaques!C19</f>
        <v>#REF!</v>
      </c>
      <c r="E7" s="107"/>
      <c r="F7" s="164" t="e">
        <f>Destaques!D19</f>
        <v>#REF!</v>
      </c>
      <c r="G7" s="107"/>
      <c r="H7" s="167" t="e">
        <f t="shared" ref="H7:H9" si="0">D7/F7-1</f>
        <v>#REF!</v>
      </c>
    </row>
    <row r="8" spans="2:8" ht="39.75" customHeight="1" thickBot="1" x14ac:dyDescent="0.45">
      <c r="B8" s="168" t="s">
        <v>146</v>
      </c>
      <c r="C8" s="107"/>
      <c r="D8" s="164" t="e">
        <f>Destaques!C20</f>
        <v>#REF!</v>
      </c>
      <c r="E8" s="107"/>
      <c r="F8" s="164" t="e">
        <f>Destaques!D20</f>
        <v>#REF!</v>
      </c>
      <c r="G8" s="107"/>
      <c r="H8" s="165" t="e">
        <f t="shared" si="0"/>
        <v>#REF!</v>
      </c>
    </row>
    <row r="9" spans="2:8" ht="39.75" customHeight="1" thickBot="1" x14ac:dyDescent="0.45">
      <c r="B9" s="168" t="s">
        <v>93</v>
      </c>
      <c r="C9" s="107"/>
      <c r="D9" s="169" t="e">
        <f>#REF!</f>
        <v>#REF!</v>
      </c>
      <c r="E9" s="107"/>
      <c r="F9" s="169" t="e">
        <f>#REF!</f>
        <v>#REF!</v>
      </c>
      <c r="G9" s="107"/>
      <c r="H9" s="167" t="e">
        <f t="shared" si="0"/>
        <v>#REF!</v>
      </c>
    </row>
    <row r="10" spans="2:8" ht="39.75" customHeight="1" thickBot="1" x14ac:dyDescent="0.45">
      <c r="B10" s="168" t="s">
        <v>45</v>
      </c>
      <c r="C10" s="107"/>
      <c r="D10" s="170" t="e">
        <f>#REF!</f>
        <v>#REF!</v>
      </c>
      <c r="E10" s="107"/>
      <c r="F10" s="170" t="e">
        <f>#REF!</f>
        <v>#REF!</v>
      </c>
      <c r="G10" s="107"/>
      <c r="H10" s="171" t="s">
        <v>79</v>
      </c>
    </row>
  </sheetData>
  <mergeCells count="1">
    <mergeCell ref="B3:H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9"/>
  <sheetViews>
    <sheetView showGridLines="0" zoomScale="110" zoomScaleNormal="110" workbookViewId="0">
      <selection activeCell="G11" sqref="G11"/>
    </sheetView>
  </sheetViews>
  <sheetFormatPr defaultRowHeight="15" x14ac:dyDescent="0.25"/>
  <cols>
    <col min="1" max="1" width="2.28515625" customWidth="1"/>
    <col min="2" max="2" width="71.5703125" customWidth="1"/>
    <col min="3" max="3" width="17.85546875" customWidth="1"/>
    <col min="4" max="5" width="16.42578125" customWidth="1"/>
    <col min="6" max="6" width="14.5703125" customWidth="1"/>
    <col min="7" max="7" width="14.7109375" customWidth="1"/>
    <col min="8" max="8" width="2.5703125" customWidth="1"/>
  </cols>
  <sheetData>
    <row r="1" spans="2:12" ht="20.25" customHeight="1" thickBot="1" x14ac:dyDescent="0.3"/>
    <row r="2" spans="2:12" ht="30" customHeight="1" thickTop="1" thickBot="1" x14ac:dyDescent="0.3">
      <c r="B2" s="202" t="s">
        <v>117</v>
      </c>
      <c r="C2" s="202" t="s">
        <v>151</v>
      </c>
      <c r="D2" s="203" t="s">
        <v>152</v>
      </c>
      <c r="E2" s="203" t="s">
        <v>167</v>
      </c>
      <c r="F2" s="203" t="s">
        <v>153</v>
      </c>
      <c r="G2" s="203" t="s">
        <v>149</v>
      </c>
    </row>
    <row r="3" spans="2:12" ht="6" customHeight="1" thickTop="1" x14ac:dyDescent="0.25">
      <c r="B3" s="216"/>
      <c r="C3" s="216"/>
      <c r="D3" s="217"/>
      <c r="E3" s="217"/>
      <c r="F3" s="217"/>
      <c r="G3" s="217"/>
    </row>
    <row r="4" spans="2:12" s="104" customFormat="1" ht="18" customHeight="1" x14ac:dyDescent="0.25">
      <c r="B4" s="182" t="s">
        <v>26</v>
      </c>
      <c r="C4" s="183">
        <v>3044.2317845800007</v>
      </c>
      <c r="D4" s="183" t="e">
        <f>SUM(D5:D6)</f>
        <v>#REF!</v>
      </c>
      <c r="E4" s="183" t="e">
        <f>SUM(E5:E6)</f>
        <v>#REF!</v>
      </c>
      <c r="F4" s="184" t="e">
        <f t="shared" ref="F4:F19" si="0">D4/C4-1</f>
        <v>#REF!</v>
      </c>
      <c r="G4" s="184" t="e">
        <f t="shared" ref="G4:G14" si="1">(D4/E4)-1</f>
        <v>#REF!</v>
      </c>
    </row>
    <row r="5" spans="2:12" s="105" customFormat="1" ht="18" customHeight="1" x14ac:dyDescent="0.25">
      <c r="B5" s="200" t="s">
        <v>154</v>
      </c>
      <c r="C5" s="207">
        <v>2032.6498233400005</v>
      </c>
      <c r="D5" s="207" t="e">
        <f>#REF!</f>
        <v>#REF!</v>
      </c>
      <c r="E5" s="207" t="e">
        <f>#REF!</f>
        <v>#REF!</v>
      </c>
      <c r="F5" s="208" t="e">
        <f t="shared" si="0"/>
        <v>#REF!</v>
      </c>
      <c r="G5" s="208" t="e">
        <f t="shared" si="1"/>
        <v>#REF!</v>
      </c>
      <c r="J5"/>
      <c r="K5"/>
      <c r="L5"/>
    </row>
    <row r="6" spans="2:12" s="105" customFormat="1" ht="18" customHeight="1" x14ac:dyDescent="0.25">
      <c r="B6" s="201" t="s">
        <v>155</v>
      </c>
      <c r="C6" s="209">
        <v>1011.5819612400005</v>
      </c>
      <c r="D6" s="209" t="e">
        <f>#REF!</f>
        <v>#REF!</v>
      </c>
      <c r="E6" s="209" t="e">
        <f>#REF!</f>
        <v>#REF!</v>
      </c>
      <c r="F6" s="210" t="e">
        <f t="shared" si="0"/>
        <v>#REF!</v>
      </c>
      <c r="G6" s="210" t="e">
        <f t="shared" si="1"/>
        <v>#REF!</v>
      </c>
      <c r="J6"/>
      <c r="K6"/>
      <c r="L6"/>
    </row>
    <row r="7" spans="2:12" s="105" customFormat="1" ht="6.75" customHeight="1" x14ac:dyDescent="0.25">
      <c r="B7" s="199"/>
      <c r="C7" s="211"/>
      <c r="D7" s="211"/>
      <c r="E7" s="211"/>
      <c r="F7" s="212"/>
      <c r="G7" s="212"/>
      <c r="J7"/>
      <c r="K7"/>
      <c r="L7"/>
    </row>
    <row r="8" spans="2:12" s="104" customFormat="1" ht="18" customHeight="1" x14ac:dyDescent="0.25">
      <c r="B8" s="182" t="s">
        <v>27</v>
      </c>
      <c r="C8" s="188">
        <v>-2571.7985064700006</v>
      </c>
      <c r="D8" s="188" t="e">
        <f>SUM(D9:D12)</f>
        <v>#REF!</v>
      </c>
      <c r="E8" s="188" t="e">
        <f t="shared" ref="E8" si="2">SUM(E9:E12)</f>
        <v>#REF!</v>
      </c>
      <c r="F8" s="184" t="e">
        <f t="shared" si="0"/>
        <v>#REF!</v>
      </c>
      <c r="G8" s="184" t="e">
        <f t="shared" si="1"/>
        <v>#REF!</v>
      </c>
      <c r="J8"/>
      <c r="K8"/>
      <c r="L8"/>
    </row>
    <row r="9" spans="2:12" s="105" customFormat="1" ht="18" customHeight="1" x14ac:dyDescent="0.25">
      <c r="B9" s="200" t="s">
        <v>156</v>
      </c>
      <c r="C9" s="213">
        <v>-1689.78583443</v>
      </c>
      <c r="D9" s="213" t="e">
        <f>#REF!*-1</f>
        <v>#REF!</v>
      </c>
      <c r="E9" s="213" t="e">
        <f>#REF!*-1</f>
        <v>#REF!</v>
      </c>
      <c r="F9" s="208" t="e">
        <f t="shared" si="0"/>
        <v>#REF!</v>
      </c>
      <c r="G9" s="208" t="e">
        <f t="shared" si="1"/>
        <v>#REF!</v>
      </c>
      <c r="J9"/>
      <c r="K9"/>
      <c r="L9"/>
    </row>
    <row r="10" spans="2:12" s="105" customFormat="1" ht="18" customHeight="1" x14ac:dyDescent="0.25">
      <c r="B10" s="201" t="s">
        <v>157</v>
      </c>
      <c r="C10" s="214">
        <v>-33.714941339999989</v>
      </c>
      <c r="D10" s="214" t="e">
        <f>#REF!*-1</f>
        <v>#REF!</v>
      </c>
      <c r="E10" s="214" t="e">
        <f>#REF!*-1</f>
        <v>#REF!</v>
      </c>
      <c r="F10" s="210" t="e">
        <f t="shared" si="0"/>
        <v>#REF!</v>
      </c>
      <c r="G10" s="210" t="e">
        <f t="shared" si="1"/>
        <v>#REF!</v>
      </c>
      <c r="J10"/>
      <c r="K10"/>
      <c r="L10"/>
    </row>
    <row r="11" spans="2:12" s="105" customFormat="1" ht="18" customHeight="1" x14ac:dyDescent="0.25">
      <c r="B11" s="201" t="s">
        <v>158</v>
      </c>
      <c r="C11" s="214">
        <v>-717.84346758000061</v>
      </c>
      <c r="D11" s="214" t="e">
        <f>#REF!*-1</f>
        <v>#REF!</v>
      </c>
      <c r="E11" s="214" t="e">
        <f>#REF!*-1</f>
        <v>#REF!</v>
      </c>
      <c r="F11" s="210" t="e">
        <f t="shared" si="0"/>
        <v>#REF!</v>
      </c>
      <c r="G11" s="210" t="e">
        <f t="shared" si="1"/>
        <v>#REF!</v>
      </c>
      <c r="K11"/>
    </row>
    <row r="12" spans="2:12" s="105" customFormat="1" ht="18" customHeight="1" x14ac:dyDescent="0.25">
      <c r="B12" s="201" t="s">
        <v>159</v>
      </c>
      <c r="C12" s="214">
        <v>-130.45426312000009</v>
      </c>
      <c r="D12" s="214" t="e">
        <f>#REF!*-1</f>
        <v>#REF!</v>
      </c>
      <c r="E12" s="214" t="e">
        <f>#REF!*-1</f>
        <v>#REF!</v>
      </c>
      <c r="F12" s="210" t="e">
        <f t="shared" si="0"/>
        <v>#REF!</v>
      </c>
      <c r="G12" s="210" t="e">
        <f t="shared" si="1"/>
        <v>#REF!</v>
      </c>
    </row>
    <row r="13" spans="2:12" s="105" customFormat="1" ht="6.75" customHeight="1" x14ac:dyDescent="0.25">
      <c r="B13" s="199"/>
      <c r="C13" s="215"/>
      <c r="D13" s="215"/>
      <c r="E13" s="215"/>
      <c r="F13" s="212"/>
      <c r="G13" s="212"/>
    </row>
    <row r="14" spans="2:12" s="105" customFormat="1" ht="18" customHeight="1" x14ac:dyDescent="0.25">
      <c r="B14" s="195" t="s">
        <v>118</v>
      </c>
      <c r="C14" s="183">
        <v>472.43327811000017</v>
      </c>
      <c r="D14" s="183" t="e">
        <f>D4+D8</f>
        <v>#REF!</v>
      </c>
      <c r="E14" s="183" t="e">
        <f>E4+E8</f>
        <v>#REF!</v>
      </c>
      <c r="F14" s="184" t="e">
        <f t="shared" si="0"/>
        <v>#REF!</v>
      </c>
      <c r="G14" s="184" t="e">
        <f t="shared" si="1"/>
        <v>#REF!</v>
      </c>
    </row>
    <row r="15" spans="2:12" s="105" customFormat="1" ht="6" customHeight="1" x14ac:dyDescent="0.25">
      <c r="B15" s="218"/>
      <c r="C15" s="219"/>
      <c r="D15" s="219"/>
      <c r="E15" s="219"/>
      <c r="F15" s="220"/>
      <c r="G15" s="220"/>
    </row>
    <row r="16" spans="2:12" s="105" customFormat="1" ht="18" customHeight="1" x14ac:dyDescent="0.25">
      <c r="B16" s="182" t="s">
        <v>170</v>
      </c>
      <c r="C16" s="188" t="e">
        <f>SUM(C17:C22)</f>
        <v>#REF!</v>
      </c>
      <c r="D16" s="188" t="e">
        <f>SUM(D17:D22)</f>
        <v>#REF!</v>
      </c>
      <c r="E16" s="188" t="e">
        <f>SUM(E17:E22)</f>
        <v>#REF!</v>
      </c>
      <c r="F16" s="184" t="e">
        <f t="shared" si="0"/>
        <v>#REF!</v>
      </c>
      <c r="G16" s="184" t="e">
        <f>(D16/E16)-1</f>
        <v>#REF!</v>
      </c>
      <c r="I16" s="173"/>
    </row>
    <row r="17" spans="2:7" s="105" customFormat="1" ht="18" customHeight="1" x14ac:dyDescent="0.25">
      <c r="B17" s="200" t="s">
        <v>160</v>
      </c>
      <c r="C17" s="213">
        <v>-53.89999997999999</v>
      </c>
      <c r="D17" s="213" t="e">
        <f>#REF!</f>
        <v>#REF!</v>
      </c>
      <c r="E17" s="213" t="e">
        <f>#REF!</f>
        <v>#REF!</v>
      </c>
      <c r="F17" s="221" t="e">
        <f t="shared" si="0"/>
        <v>#REF!</v>
      </c>
      <c r="G17" s="221" t="s">
        <v>58</v>
      </c>
    </row>
    <row r="18" spans="2:7" s="105" customFormat="1" ht="18" customHeight="1" x14ac:dyDescent="0.25">
      <c r="B18" s="201" t="s">
        <v>161</v>
      </c>
      <c r="C18" s="214">
        <v>-950</v>
      </c>
      <c r="D18" s="214" t="e">
        <f>#REF!</f>
        <v>#REF!</v>
      </c>
      <c r="E18" s="214" t="e">
        <f>#REF!</f>
        <v>#REF!</v>
      </c>
      <c r="F18" s="222" t="e">
        <f t="shared" si="0"/>
        <v>#REF!</v>
      </c>
      <c r="G18" s="222" t="e">
        <f>(D18/E18)-1</f>
        <v>#REF!</v>
      </c>
    </row>
    <row r="19" spans="2:7" s="105" customFormat="1" ht="18" customHeight="1" x14ac:dyDescent="0.25">
      <c r="B19" s="201" t="s">
        <v>162</v>
      </c>
      <c r="C19" s="214">
        <v>-149.69999999999999</v>
      </c>
      <c r="D19" s="214" t="e">
        <f>#REF!</f>
        <v>#REF!</v>
      </c>
      <c r="E19" s="214" t="e">
        <f>#REF!</f>
        <v>#REF!</v>
      </c>
      <c r="F19" s="222" t="e">
        <f t="shared" si="0"/>
        <v>#REF!</v>
      </c>
      <c r="G19" s="222" t="e">
        <f>D19/E19-1</f>
        <v>#REF!</v>
      </c>
    </row>
    <row r="20" spans="2:7" s="105" customFormat="1" ht="18" customHeight="1" x14ac:dyDescent="0.25">
      <c r="B20" s="201" t="s">
        <v>163</v>
      </c>
      <c r="C20" s="214">
        <v>-0.49999996999999974</v>
      </c>
      <c r="D20" s="214" t="e">
        <f>#REF!</f>
        <v>#REF!</v>
      </c>
      <c r="E20" s="209" t="e">
        <f>#REF!</f>
        <v>#REF!</v>
      </c>
      <c r="F20" s="222" t="s">
        <v>58</v>
      </c>
      <c r="G20" s="210" t="e">
        <f>SUM(D20/E20)-1</f>
        <v>#REF!</v>
      </c>
    </row>
    <row r="21" spans="2:7" s="105" customFormat="1" ht="18" customHeight="1" x14ac:dyDescent="0.25">
      <c r="B21" s="201" t="s">
        <v>164</v>
      </c>
      <c r="C21" s="209">
        <v>0</v>
      </c>
      <c r="D21" s="209" t="e">
        <f>#REF!</f>
        <v>#REF!</v>
      </c>
      <c r="E21" s="209" t="e">
        <f>#REF!</f>
        <v>#REF!</v>
      </c>
      <c r="F21" s="222" t="s">
        <v>58</v>
      </c>
      <c r="G21" s="222" t="e">
        <f>SUM(D21/E21)-1</f>
        <v>#REF!</v>
      </c>
    </row>
    <row r="22" spans="2:7" s="105" customFormat="1" ht="18" customHeight="1" x14ac:dyDescent="0.25">
      <c r="B22" s="201" t="s">
        <v>171</v>
      </c>
      <c r="C22" s="214" t="e">
        <f>SUM(GETPIVOTDATA(" No Ano",'[53]No ano e até o mês'!$A$8," Descrição","m) Depreciação e Amortização (Bens Próprios)","CLASSE DE VALOR","ORÇADO"," Ano",2018)+GETPIVOTDATA(" No Ano",'[53]No ano e até o mês'!$A$8," Descrição","n) Resultado Financeiro","CLASSE DE VALOR","ORÇADO"," Ano",2018)+GETPIVOTDATA(" No Ano",'[53]No ano e até o mês'!$A$8," Descrição","o) Receitas Eventuais","CLASSE DE VALOR","ORÇADO"," Ano",2018)+GETPIVOTDATA(" No Ano",'[53]No ano e até o mês'!$A$8," Descrição","     Devedores Duvidosos","CLASSE DE VALOR","ORÇADO"," Ano",2018)+GETPIVOTDATA(" No Ano",'[53]No ano e até o mês'!$A$8," Descrição","     Canc. Rec./Desp. Exerc. Anteriores","CLASSE DE VALOR","ORÇADO"," Ano",2018)+GETPIVOTDATA(" No Ano",'[53]No ano e até o mês'!$A$8," Descrição","     Perdas Imob/Investimentos","CLASSE DE VALOR","ORÇADO"," Ano",2018)+GETPIVOTDATA(" No Ano",'[53]No ano e até o mês'!$A$8," Descrição","     PDITA","CLASSE DE VALOR","ORÇADO"," Ano",2018)+GETPIVOTDATA(" No Ano",'[53]No ano e até o mês'!$A$8," Descrição","     Operações Descontinuadas","CLASSE DE VALOR","ORÇADO"," Ano",2018)+GETPIVOTDATA(" No Ano",'[53]No ano e até o mês'!$A$8," Descrição","r) PDITA","CLASSE DE VALOR","ORÇADO"," Ano",2018)+GETPIVOTDATA(" No Ano",'[53]No ano e até o mês'!$A$8," Descrição","s) Resultado não Operacional","CLASSE DE VALOR","ORÇADO"," Ano",2018))/1000000</f>
        <v>#REF!</v>
      </c>
      <c r="D22" s="214" t="e">
        <f>SUM(#REF!+#REF!+#REF!+#REF!+#REF!+#REF!+#REF!+#REF!+#REF!+#REF!+#REF!+#REF!)</f>
        <v>#REF!</v>
      </c>
      <c r="E22" s="214" t="e">
        <f>#REF!+#REF!+#REF!+#REF!+#REF!+#REF!+#REF!+#REF!+#REF!+#REF!+#REF!+#REF!</f>
        <v>#REF!</v>
      </c>
      <c r="F22" s="222" t="e">
        <f>D22/C22</f>
        <v>#REF!</v>
      </c>
      <c r="G22" s="222" t="e">
        <f>D22/E22-1</f>
        <v>#REF!</v>
      </c>
    </row>
    <row r="23" spans="2:7" s="105" customFormat="1" ht="6.75" customHeight="1" x14ac:dyDescent="0.25">
      <c r="B23" s="199"/>
      <c r="C23" s="215"/>
      <c r="D23" s="215"/>
      <c r="E23" s="215"/>
      <c r="F23" s="223"/>
      <c r="G23" s="223"/>
    </row>
    <row r="24" spans="2:7" s="105" customFormat="1" ht="18" customHeight="1" x14ac:dyDescent="0.25">
      <c r="B24" s="182" t="s">
        <v>169</v>
      </c>
      <c r="C24" s="188">
        <v>-246.40000102000016</v>
      </c>
      <c r="D24" s="188" t="e">
        <f>#REF!</f>
        <v>#REF!</v>
      </c>
      <c r="E24" s="188" t="e">
        <f>#REF!</f>
        <v>#REF!</v>
      </c>
      <c r="F24" s="184" t="e">
        <f>D24/C24-1</f>
        <v>#REF!</v>
      </c>
      <c r="G24" s="184" t="e">
        <f>(D24/E24)-1</f>
        <v>#REF!</v>
      </c>
    </row>
    <row r="25" spans="2:7" s="105" customFormat="1" ht="6" customHeight="1" x14ac:dyDescent="0.25">
      <c r="B25" s="224"/>
      <c r="C25" s="225"/>
      <c r="D25" s="225"/>
      <c r="E25" s="225"/>
      <c r="F25" s="226"/>
      <c r="G25" s="226"/>
    </row>
    <row r="26" spans="2:7" s="105" customFormat="1" ht="18" customHeight="1" x14ac:dyDescent="0.25">
      <c r="B26" s="182" t="s">
        <v>172</v>
      </c>
      <c r="C26" s="188">
        <v>-583.19999992999999</v>
      </c>
      <c r="D26" s="188" t="e">
        <f>#REF!</f>
        <v>#REF!</v>
      </c>
      <c r="E26" s="188" t="e">
        <f>#REF!</f>
        <v>#REF!</v>
      </c>
      <c r="F26" s="184" t="e">
        <f>D26/C26-1</f>
        <v>#REF!</v>
      </c>
      <c r="G26" s="184" t="e">
        <f>D26/E26-1</f>
        <v>#REF!</v>
      </c>
    </row>
    <row r="27" spans="2:7" s="105" customFormat="1" ht="6.75" customHeight="1" thickBot="1" x14ac:dyDescent="0.3">
      <c r="B27" s="227"/>
      <c r="C27" s="228"/>
      <c r="D27" s="228"/>
      <c r="E27" s="228"/>
      <c r="F27" s="220"/>
      <c r="G27" s="220"/>
    </row>
    <row r="28" spans="2:7" s="105" customFormat="1" ht="27.75" customHeight="1" thickTop="1" thickBot="1" x14ac:dyDescent="0.3">
      <c r="B28" s="206" t="s">
        <v>173</v>
      </c>
      <c r="C28" s="204" t="e">
        <f>SUM(C14+C16+C24+C26)</f>
        <v>#REF!</v>
      </c>
      <c r="D28" s="204" t="e">
        <f>SUM(D14+D16+D24+D26)</f>
        <v>#REF!</v>
      </c>
      <c r="E28" s="204" t="e">
        <f>SUM(E14+E16+E24+E26)</f>
        <v>#REF!</v>
      </c>
      <c r="F28" s="205" t="e">
        <f>D28/C28-1</f>
        <v>#REF!</v>
      </c>
      <c r="G28" s="205" t="e">
        <f>(D28/E28)-1</f>
        <v>#REF!</v>
      </c>
    </row>
    <row r="29" spans="2:7" ht="15.75" thickTop="1" x14ac:dyDescent="0.25"/>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0"/>
  <sheetViews>
    <sheetView showGridLines="0" topLeftCell="I41" zoomScale="70" zoomScaleNormal="70" workbookViewId="0">
      <selection activeCell="W48" sqref="W48"/>
    </sheetView>
  </sheetViews>
  <sheetFormatPr defaultRowHeight="12.75" x14ac:dyDescent="0.2"/>
  <cols>
    <col min="1" max="1" width="46.7109375" style="32" hidden="1" customWidth="1"/>
    <col min="2" max="6" width="15.140625" style="32" hidden="1" customWidth="1"/>
    <col min="7" max="7" width="1.85546875" style="32" hidden="1" customWidth="1"/>
    <col min="8" max="8" width="10.42578125" style="32" hidden="1" customWidth="1"/>
    <col min="9" max="9" width="19.7109375" style="32" customWidth="1"/>
    <col min="10" max="10" width="55" style="32" customWidth="1"/>
    <col min="11" max="11" width="9.140625" style="32" customWidth="1"/>
    <col min="12" max="12" width="20.28515625" style="32" customWidth="1"/>
    <col min="13" max="13" width="7.42578125" style="32" customWidth="1"/>
    <col min="14" max="14" width="20.28515625" style="32" customWidth="1"/>
    <col min="15" max="15" width="7.42578125" style="32" customWidth="1"/>
    <col min="16" max="16" width="20.28515625" style="32" customWidth="1"/>
    <col min="17" max="16384" width="9.140625" style="32"/>
  </cols>
  <sheetData>
    <row r="1" spans="1:8" ht="15" x14ac:dyDescent="0.2">
      <c r="A1" s="31" t="s">
        <v>80</v>
      </c>
    </row>
    <row r="2" spans="1:8" hidden="1" x14ac:dyDescent="0.2"/>
    <row r="3" spans="1:8" hidden="1" x14ac:dyDescent="0.2">
      <c r="F3" s="33" t="s">
        <v>81</v>
      </c>
    </row>
    <row r="4" spans="1:8" ht="19.5" hidden="1" customHeight="1" thickTop="1" x14ac:dyDescent="0.2">
      <c r="A4" s="322" t="s">
        <v>82</v>
      </c>
      <c r="B4" s="325">
        <v>2017</v>
      </c>
      <c r="C4" s="322"/>
      <c r="D4" s="322"/>
      <c r="E4" s="326">
        <v>2016</v>
      </c>
      <c r="F4" s="327"/>
      <c r="G4" s="34"/>
      <c r="H4" s="35"/>
    </row>
    <row r="5" spans="1:8" ht="19.5" hidden="1" customHeight="1" x14ac:dyDescent="0.2">
      <c r="A5" s="323"/>
      <c r="B5" s="36" t="s">
        <v>83</v>
      </c>
      <c r="C5" s="103" t="s">
        <v>83</v>
      </c>
      <c r="D5" s="103" t="s">
        <v>62</v>
      </c>
      <c r="E5" s="328" t="s">
        <v>62</v>
      </c>
      <c r="F5" s="323"/>
      <c r="G5" s="34"/>
      <c r="H5" s="37" t="s">
        <v>84</v>
      </c>
    </row>
    <row r="6" spans="1:8" ht="19.5" hidden="1" customHeight="1" x14ac:dyDescent="0.2">
      <c r="A6" s="324"/>
      <c r="B6" s="38" t="s">
        <v>85</v>
      </c>
      <c r="C6" s="40" t="s">
        <v>86</v>
      </c>
      <c r="D6" s="40" t="s">
        <v>86</v>
      </c>
      <c r="E6" s="39" t="s">
        <v>85</v>
      </c>
      <c r="F6" s="40" t="s">
        <v>86</v>
      </c>
      <c r="G6" s="34"/>
      <c r="H6" s="40" t="s">
        <v>87</v>
      </c>
    </row>
    <row r="7" spans="1:8" ht="19.5" hidden="1" customHeight="1" x14ac:dyDescent="0.25">
      <c r="A7" s="41" t="s">
        <v>88</v>
      </c>
      <c r="B7" s="42"/>
      <c r="C7" s="43"/>
      <c r="D7" s="43"/>
      <c r="E7" s="44"/>
      <c r="F7" s="43"/>
      <c r="G7" s="45"/>
      <c r="H7" s="46"/>
    </row>
    <row r="8" spans="1:8" ht="19.5" hidden="1" customHeight="1" x14ac:dyDescent="0.25">
      <c r="A8" s="47" t="s">
        <v>89</v>
      </c>
      <c r="B8" s="48">
        <f>[54]Receitas!B7</f>
        <v>3471.38</v>
      </c>
      <c r="C8" s="49">
        <f>[54]Receitas!C7</f>
        <v>2927.4856899800006</v>
      </c>
      <c r="D8" s="49">
        <f>[54]Receitas!D7</f>
        <v>2780.3973685800001</v>
      </c>
      <c r="E8" s="50">
        <f>[54]Receitas!E7</f>
        <v>2946.8</v>
      </c>
      <c r="F8" s="49">
        <f>[54]Receitas!F7</f>
        <v>2449.0481639500003</v>
      </c>
      <c r="G8" s="45"/>
      <c r="H8" s="51">
        <f>(D8/F8-1)*100</f>
        <v>13.529713686625744</v>
      </c>
    </row>
    <row r="9" spans="1:8" ht="19.5" hidden="1" customHeight="1" x14ac:dyDescent="0.25">
      <c r="A9" s="47" t="s">
        <v>90</v>
      </c>
      <c r="B9" s="48">
        <f>[54]Despesas!B7</f>
        <v>2998.9</v>
      </c>
      <c r="C9" s="49">
        <f>[54]Despesas!C7</f>
        <v>2529.4677640200007</v>
      </c>
      <c r="D9" s="49">
        <f>[54]Despesas!D7</f>
        <v>2401.02910496</v>
      </c>
      <c r="E9" s="50">
        <f>[54]Despesas!E7</f>
        <v>3067.4</v>
      </c>
      <c r="F9" s="49">
        <f>[54]Despesas!F7</f>
        <v>2499.0668721000002</v>
      </c>
      <c r="G9" s="45"/>
      <c r="H9" s="51">
        <f t="shared" ref="H9:H12" si="0">(D9/F9-1)*100</f>
        <v>-3.9229749405472192</v>
      </c>
    </row>
    <row r="10" spans="1:8" ht="19.5" hidden="1" customHeight="1" x14ac:dyDescent="0.25">
      <c r="A10" s="47" t="s">
        <v>91</v>
      </c>
      <c r="B10" s="48">
        <f>B8-B9</f>
        <v>472.48</v>
      </c>
      <c r="C10" s="49">
        <f t="shared" ref="C10:F10" si="1">C8-C9</f>
        <v>398.01792595999996</v>
      </c>
      <c r="D10" s="49">
        <f t="shared" si="1"/>
        <v>379.36826362000011</v>
      </c>
      <c r="E10" s="48">
        <f t="shared" si="1"/>
        <v>-120.59999999999991</v>
      </c>
      <c r="F10" s="49">
        <f t="shared" si="1"/>
        <v>-50.018708149999838</v>
      </c>
      <c r="G10" s="45"/>
      <c r="H10" s="52" t="s">
        <v>58</v>
      </c>
    </row>
    <row r="11" spans="1:8" ht="19.5" hidden="1" customHeight="1" x14ac:dyDescent="0.25">
      <c r="A11" s="47" t="s">
        <v>92</v>
      </c>
      <c r="B11" s="48">
        <f>'[54]Resultado Econômico'!B39</f>
        <v>-413.08</v>
      </c>
      <c r="C11" s="49">
        <f>'[54]Resultado Econômico'!C39</f>
        <v>82.40125935999987</v>
      </c>
      <c r="D11" s="49">
        <f>'[54]Resultado Econômico'!D39</f>
        <v>-37.446154439999901</v>
      </c>
      <c r="E11" s="50">
        <f>'[54]Resultado Econômico'!E39</f>
        <v>-110.1458822899998</v>
      </c>
      <c r="F11" s="49">
        <f>'[54]Resultado Econômico'!F39</f>
        <v>-640.76154223999981</v>
      </c>
      <c r="G11" s="45"/>
      <c r="H11" s="51">
        <f t="shared" si="0"/>
        <v>-94.155992210597688</v>
      </c>
    </row>
    <row r="12" spans="1:8" ht="19.5" hidden="1" customHeight="1" x14ac:dyDescent="0.25">
      <c r="A12" s="47" t="s">
        <v>28</v>
      </c>
      <c r="B12" s="48">
        <f>'[54]Resultado Econômico'!B41</f>
        <v>-1100.58</v>
      </c>
      <c r="C12" s="49">
        <f>'[54]Resultado Econômico'!C41</f>
        <v>-490.51540730666676</v>
      </c>
      <c r="D12" s="49">
        <f>'[54]Resultado Econômico'!D41</f>
        <v>-452.76025326999991</v>
      </c>
      <c r="E12" s="48">
        <f>'[54]Resultado Econômico'!E41</f>
        <v>-751.65083786999969</v>
      </c>
      <c r="F12" s="49">
        <f>'[54]Resultado Econômico'!F41</f>
        <v>-1147.0905004199997</v>
      </c>
      <c r="G12" s="45"/>
      <c r="H12" s="51">
        <f t="shared" si="0"/>
        <v>-60.52968330709524</v>
      </c>
    </row>
    <row r="13" spans="1:8" ht="19.5" hidden="1" customHeight="1" x14ac:dyDescent="0.25">
      <c r="A13" s="47" t="s">
        <v>93</v>
      </c>
      <c r="B13" s="48">
        <f>'[54]Resultado Econômico'!B48</f>
        <v>823.57999999999993</v>
      </c>
      <c r="C13" s="49">
        <f>'[54]Resultado Econômico'!C48</f>
        <v>754.61792605999995</v>
      </c>
      <c r="D13" s="49">
        <f>'[54]Resultado Econômico'!D48</f>
        <v>371.93177882000009</v>
      </c>
      <c r="E13" s="50">
        <f>'[54]Resultado Econômico'!E48</f>
        <v>1517.7605220600003</v>
      </c>
      <c r="F13" s="49">
        <f>'[54]Resultado Econômico'!F48</f>
        <v>-6.026231119999693</v>
      </c>
      <c r="G13" s="45"/>
      <c r="H13" s="52" t="s">
        <v>58</v>
      </c>
    </row>
    <row r="14" spans="1:8" ht="19.5" hidden="1" customHeight="1" x14ac:dyDescent="0.25">
      <c r="A14" s="47" t="s">
        <v>45</v>
      </c>
      <c r="B14" s="53">
        <f>[54]indicadores!C27</f>
        <v>0.23724858701726689</v>
      </c>
      <c r="C14" s="54">
        <f>C13/C8</f>
        <v>0.25776997942051605</v>
      </c>
      <c r="D14" s="54">
        <f>[54]indicadores!D27</f>
        <v>0.13376928888763567</v>
      </c>
      <c r="E14" s="55">
        <f>[54]indicadores!E27</f>
        <v>0.51505379464503875</v>
      </c>
      <c r="F14" s="54">
        <f>[54]indicadores!F27</f>
        <v>-2.4606421419986107E-3</v>
      </c>
      <c r="G14" s="45"/>
      <c r="H14" s="51"/>
    </row>
    <row r="15" spans="1:8" ht="19.5" hidden="1" customHeight="1" x14ac:dyDescent="0.25">
      <c r="A15" s="47"/>
      <c r="B15" s="48"/>
      <c r="C15" s="49"/>
      <c r="D15" s="49"/>
      <c r="E15" s="50"/>
      <c r="F15" s="49"/>
      <c r="G15" s="45"/>
      <c r="H15" s="52"/>
    </row>
    <row r="16" spans="1:8" ht="19.5" hidden="1" customHeight="1" x14ac:dyDescent="0.2">
      <c r="A16" s="56" t="s">
        <v>94</v>
      </c>
      <c r="B16" s="57"/>
      <c r="C16" s="58"/>
      <c r="D16" s="58"/>
      <c r="E16" s="59"/>
      <c r="F16" s="58"/>
      <c r="G16" s="60"/>
      <c r="H16" s="61"/>
    </row>
    <row r="17" spans="1:17" ht="19.5" hidden="1" customHeight="1" x14ac:dyDescent="0.2">
      <c r="A17" s="62" t="s">
        <v>95</v>
      </c>
      <c r="B17" s="63">
        <f>'[54]Dados Operacionais'!B6</f>
        <v>1486.8</v>
      </c>
      <c r="C17" s="64">
        <f>B17/12*9</f>
        <v>1115.0999999999999</v>
      </c>
      <c r="D17" s="64">
        <f>'[54]Dados Operacionais'!C6</f>
        <v>1283.6210000000001</v>
      </c>
      <c r="E17" s="65">
        <f>'[54]Dados Operacionais'!D6</f>
        <v>1584.4</v>
      </c>
      <c r="F17" s="64">
        <f>'[54]Dados Operacionais'!E6</f>
        <v>1327.1219999999998</v>
      </c>
      <c r="G17" s="64"/>
      <c r="H17" s="51">
        <f>(D17/F17-1)*100</f>
        <v>-3.2778448401879934</v>
      </c>
    </row>
    <row r="18" spans="1:17" ht="19.5" hidden="1" customHeight="1" x14ac:dyDescent="0.2">
      <c r="A18" s="62" t="s">
        <v>96</v>
      </c>
      <c r="B18" s="63">
        <f>'[54]Dados Operacionais'!B9</f>
        <v>96.3</v>
      </c>
      <c r="C18" s="64">
        <f>B18/12*9</f>
        <v>72.225000000000009</v>
      </c>
      <c r="D18" s="64">
        <f>'[54]Dados Operacionais'!C9</f>
        <v>89.339252000000002</v>
      </c>
      <c r="E18" s="65">
        <f>'[54]Dados Operacionais'!D9</f>
        <v>104.78</v>
      </c>
      <c r="F18" s="64">
        <f>'[54]Dados Operacionais'!E9</f>
        <v>86.647763000000012</v>
      </c>
      <c r="G18" s="64"/>
      <c r="H18" s="51">
        <f t="shared" ref="H18" si="2">(D18/F18-1)*100</f>
        <v>3.1062417618328952</v>
      </c>
    </row>
    <row r="19" spans="1:17" ht="19.5" hidden="1" customHeight="1" thickBot="1" x14ac:dyDescent="0.25">
      <c r="A19" s="66" t="s">
        <v>97</v>
      </c>
      <c r="B19" s="67">
        <f>'[54]Dados Operacionais'!B13</f>
        <v>97.3</v>
      </c>
      <c r="C19" s="68">
        <f>B19/12*9</f>
        <v>72.974999999999994</v>
      </c>
      <c r="D19" s="68">
        <f>'[54]Dados Operacionais'!C13</f>
        <v>103.150788987</v>
      </c>
      <c r="E19" s="69">
        <f>'[54]Dados Operacionais'!D13</f>
        <v>104.5</v>
      </c>
      <c r="F19" s="68">
        <f>'[54]Dados Operacionais'!E13</f>
        <v>85.090394205000024</v>
      </c>
      <c r="G19" s="64"/>
      <c r="H19" s="70">
        <f>IF(D19&gt;0,(D19/F19-1)*100,0)</f>
        <v>21.22495135994884</v>
      </c>
    </row>
    <row r="20" spans="1:17" x14ac:dyDescent="0.2">
      <c r="A20" s="71" t="s">
        <v>98</v>
      </c>
      <c r="D20" s="72"/>
    </row>
    <row r="21" spans="1:17" ht="15.75" x14ac:dyDescent="0.25">
      <c r="J21" s="73" t="s">
        <v>99</v>
      </c>
    </row>
    <row r="22" spans="1:17" x14ac:dyDescent="0.2">
      <c r="D22" s="72"/>
      <c r="M22" s="72"/>
    </row>
    <row r="23" spans="1:17" ht="13.5" thickBot="1" x14ac:dyDescent="0.25">
      <c r="J23" s="74"/>
      <c r="K23" s="74"/>
      <c r="L23" s="74"/>
      <c r="M23" s="74"/>
      <c r="N23" s="74"/>
      <c r="O23" s="74"/>
      <c r="P23" s="74"/>
    </row>
    <row r="24" spans="1:17" ht="30" customHeight="1" thickTop="1" thickBot="1" x14ac:dyDescent="0.25">
      <c r="J24" s="329" t="s">
        <v>114</v>
      </c>
      <c r="K24" s="330"/>
      <c r="L24" s="330"/>
      <c r="M24" s="330"/>
      <c r="N24" s="330"/>
      <c r="O24" s="330"/>
      <c r="P24" s="331"/>
    </row>
    <row r="25" spans="1:17" ht="27" customHeight="1" thickTop="1" thickBot="1" x14ac:dyDescent="0.25">
      <c r="J25" s="75"/>
      <c r="P25" s="76"/>
    </row>
    <row r="26" spans="1:17" ht="57.75" customHeight="1" thickTop="1" thickBot="1" x14ac:dyDescent="0.4">
      <c r="J26" s="77"/>
      <c r="K26" s="77"/>
      <c r="L26" s="78" t="s">
        <v>107</v>
      </c>
      <c r="M26" s="77"/>
      <c r="N26" s="78" t="s">
        <v>106</v>
      </c>
      <c r="P26" s="78" t="s">
        <v>64</v>
      </c>
    </row>
    <row r="27" spans="1:17" ht="33.75" customHeight="1" thickTop="1" thickBot="1" x14ac:dyDescent="0.4">
      <c r="J27" s="79" t="s">
        <v>73</v>
      </c>
      <c r="K27" s="77"/>
      <c r="L27" s="80" t="e">
        <f>#REF!</f>
        <v>#REF!</v>
      </c>
      <c r="M27" s="77"/>
      <c r="N27" s="80" t="e">
        <f>#REF!</f>
        <v>#REF!</v>
      </c>
      <c r="P27" s="97"/>
      <c r="Q27" s="96"/>
    </row>
    <row r="28" spans="1:17" ht="33.75" customHeight="1" thickBot="1" x14ac:dyDescent="0.4">
      <c r="J28" s="79" t="s">
        <v>74</v>
      </c>
      <c r="K28" s="77"/>
      <c r="L28" s="80" t="e">
        <f>#REF!</f>
        <v>#REF!</v>
      </c>
      <c r="M28" s="77"/>
      <c r="N28" s="80" t="e">
        <f>#REF!</f>
        <v>#REF!</v>
      </c>
      <c r="P28" s="84"/>
      <c r="Q28" s="96"/>
    </row>
    <row r="29" spans="1:17" ht="33.75" customHeight="1" thickBot="1" x14ac:dyDescent="0.4">
      <c r="J29" s="82" t="s">
        <v>115</v>
      </c>
      <c r="K29" s="77"/>
      <c r="L29" s="80" t="e">
        <f>#REF!</f>
        <v>#REF!</v>
      </c>
      <c r="M29" s="77"/>
      <c r="N29" s="98" t="e">
        <f>#REF!</f>
        <v>#REF!</v>
      </c>
      <c r="P29" s="97"/>
      <c r="Q29" s="96"/>
    </row>
    <row r="30" spans="1:17" ht="33.75" customHeight="1" thickBot="1" x14ac:dyDescent="0.4">
      <c r="J30" s="82" t="s">
        <v>91</v>
      </c>
      <c r="K30" s="77"/>
      <c r="L30" s="80" t="e">
        <f>#REF!</f>
        <v>#REF!</v>
      </c>
      <c r="M30" s="77"/>
      <c r="N30" s="80" t="e">
        <f>#REF!</f>
        <v>#REF!</v>
      </c>
      <c r="P30" s="99"/>
      <c r="Q30" s="96"/>
    </row>
    <row r="31" spans="1:17" ht="33.75" customHeight="1" thickBot="1" x14ac:dyDescent="0.4">
      <c r="J31" s="82" t="s">
        <v>100</v>
      </c>
      <c r="K31" s="77"/>
      <c r="L31" s="106" t="e">
        <f>#REF!</f>
        <v>#REF!</v>
      </c>
      <c r="M31" s="77"/>
      <c r="N31" s="101" t="e">
        <f>#REF!</f>
        <v>#REF!</v>
      </c>
      <c r="P31" s="97"/>
    </row>
    <row r="32" spans="1:17" ht="33.75" customHeight="1" x14ac:dyDescent="0.35">
      <c r="J32" s="120"/>
      <c r="K32" s="77"/>
      <c r="L32" s="121"/>
      <c r="M32" s="83"/>
      <c r="N32" s="120"/>
      <c r="P32" s="122"/>
    </row>
    <row r="33" spans="10:16" ht="33.75" customHeight="1" x14ac:dyDescent="0.35">
      <c r="J33" s="120"/>
      <c r="K33" s="77"/>
      <c r="L33" s="123"/>
      <c r="M33" s="83"/>
      <c r="N33" s="109"/>
      <c r="P33" s="122"/>
    </row>
    <row r="34" spans="10:16" ht="30" customHeight="1" x14ac:dyDescent="0.35">
      <c r="J34" s="85"/>
      <c r="K34" s="77"/>
      <c r="L34" s="86"/>
      <c r="M34" s="77"/>
      <c r="N34" s="86"/>
      <c r="P34" s="87"/>
    </row>
    <row r="35" spans="10:16" ht="22.5" hidden="1" thickTop="1" thickBot="1" x14ac:dyDescent="0.25">
      <c r="J35" s="332" t="s">
        <v>101</v>
      </c>
      <c r="K35" s="333"/>
      <c r="L35" s="333"/>
      <c r="M35" s="333"/>
      <c r="N35" s="333"/>
      <c r="O35" s="333"/>
      <c r="P35" s="334"/>
    </row>
    <row r="36" spans="10:16" ht="27" hidden="1" customHeight="1" thickTop="1" thickBot="1" x14ac:dyDescent="0.25">
      <c r="J36" s="321"/>
      <c r="K36" s="321"/>
      <c r="L36" s="321"/>
      <c r="M36" s="321"/>
      <c r="N36" s="321"/>
      <c r="O36" s="321"/>
      <c r="P36" s="321"/>
    </row>
    <row r="37" spans="10:16" ht="43.5" hidden="1" thickTop="1" thickBot="1" x14ac:dyDescent="0.4">
      <c r="J37" s="77"/>
      <c r="K37" s="88"/>
      <c r="L37" s="89" t="s">
        <v>102</v>
      </c>
      <c r="M37" s="90"/>
      <c r="N37" s="78" t="s">
        <v>72</v>
      </c>
      <c r="O37" s="91"/>
      <c r="P37" s="89" t="s">
        <v>64</v>
      </c>
    </row>
    <row r="38" spans="10:16" ht="40.5" hidden="1" customHeight="1" thickTop="1" thickBot="1" x14ac:dyDescent="0.4">
      <c r="J38" s="92" t="s">
        <v>103</v>
      </c>
      <c r="K38" s="77"/>
      <c r="L38" s="81">
        <f>C17</f>
        <v>1115.0999999999999</v>
      </c>
      <c r="M38" s="77"/>
      <c r="N38" s="81">
        <f>F17</f>
        <v>1327.1219999999998</v>
      </c>
      <c r="P38" s="93" t="e">
        <f>(#REF!/N38-1)</f>
        <v>#REF!</v>
      </c>
    </row>
    <row r="39" spans="10:16" ht="30" hidden="1" customHeight="1" thickBot="1" x14ac:dyDescent="0.4">
      <c r="J39" s="94" t="s">
        <v>104</v>
      </c>
      <c r="K39" s="77"/>
      <c r="L39" s="81">
        <f>C18</f>
        <v>72.225000000000009</v>
      </c>
      <c r="M39" s="77"/>
      <c r="N39" s="81">
        <f>F18</f>
        <v>86.647763000000012</v>
      </c>
      <c r="P39" s="95" t="e">
        <f>(#REF!/N39-1)</f>
        <v>#REF!</v>
      </c>
    </row>
    <row r="40" spans="10:16" ht="30" hidden="1" customHeight="1" thickBot="1" x14ac:dyDescent="0.4">
      <c r="J40" s="94" t="s">
        <v>105</v>
      </c>
      <c r="K40" s="77"/>
      <c r="L40" s="81">
        <f>C19</f>
        <v>72.974999999999994</v>
      </c>
      <c r="M40" s="77"/>
      <c r="N40" s="81">
        <f>F19</f>
        <v>85.090394205000024</v>
      </c>
      <c r="P40" s="95" t="e">
        <f>(#REF!/N40-1)</f>
        <v>#REF!</v>
      </c>
    </row>
    <row r="41" spans="10:16" ht="30" customHeight="1" x14ac:dyDescent="0.2"/>
    <row r="42" spans="10:16" ht="23.25" customHeight="1" x14ac:dyDescent="0.2">
      <c r="K42" s="32">
        <v>2016</v>
      </c>
      <c r="L42" s="32">
        <v>2017</v>
      </c>
    </row>
    <row r="43" spans="10:16" ht="23.25" customHeight="1" x14ac:dyDescent="0.2">
      <c r="K43" s="32">
        <v>0</v>
      </c>
      <c r="L43" s="32">
        <f>175-30.9+120</f>
        <v>264.10000000000002</v>
      </c>
    </row>
    <row r="44" spans="10:16" ht="23.25" customHeight="1" x14ac:dyDescent="0.2">
      <c r="J44" s="32" t="s">
        <v>73</v>
      </c>
      <c r="K44" s="96" t="e">
        <f>L27</f>
        <v>#REF!</v>
      </c>
      <c r="L44" s="96" t="e">
        <f>N27</f>
        <v>#REF!</v>
      </c>
      <c r="N44" s="118" t="e">
        <f>SUM(L43:L44)</f>
        <v>#REF!</v>
      </c>
      <c r="O44" s="32" t="s">
        <v>132</v>
      </c>
    </row>
    <row r="45" spans="10:16" ht="23.25" customHeight="1" x14ac:dyDescent="0.2">
      <c r="J45" s="32" t="s">
        <v>74</v>
      </c>
      <c r="K45" s="96" t="e">
        <f>L28</f>
        <v>#REF!</v>
      </c>
      <c r="L45" s="96" t="e">
        <f>N28</f>
        <v>#REF!</v>
      </c>
      <c r="N45" s="96" t="e">
        <f>L45</f>
        <v>#REF!</v>
      </c>
    </row>
    <row r="46" spans="10:16" ht="23.25" customHeight="1" x14ac:dyDescent="0.2">
      <c r="J46" s="32" t="s">
        <v>93</v>
      </c>
      <c r="K46" s="96" t="e">
        <f>L29</f>
        <v>#REF!</v>
      </c>
      <c r="L46" s="96" t="e">
        <f>N29</f>
        <v>#REF!</v>
      </c>
      <c r="N46" s="172" t="e">
        <f>SUM(N44:N45)</f>
        <v>#REF!</v>
      </c>
    </row>
    <row r="47" spans="10:16" ht="23.25" customHeight="1" x14ac:dyDescent="0.2">
      <c r="J47" s="32" t="s">
        <v>116</v>
      </c>
      <c r="K47" s="96" t="e">
        <f>L30</f>
        <v>#REF!</v>
      </c>
      <c r="L47" s="96" t="e">
        <f>N30</f>
        <v>#REF!</v>
      </c>
    </row>
    <row r="48" spans="10:16" ht="23.25" customHeight="1" x14ac:dyDescent="0.2">
      <c r="J48" s="32" t="s">
        <v>45</v>
      </c>
      <c r="K48" s="102"/>
      <c r="L48" s="102"/>
      <c r="N48" s="119" t="e">
        <f>N46-L46</f>
        <v>#REF!</v>
      </c>
      <c r="O48" s="32" t="s">
        <v>131</v>
      </c>
    </row>
    <row r="49" spans="11:12" ht="23.25" customHeight="1" x14ac:dyDescent="0.2">
      <c r="K49" s="96"/>
      <c r="L49" s="96"/>
    </row>
    <row r="50" spans="11:12" ht="23.25" customHeight="1" x14ac:dyDescent="0.2"/>
  </sheetData>
  <mergeCells count="7">
    <mergeCell ref="J36:P36"/>
    <mergeCell ref="A4:A6"/>
    <mergeCell ref="B4:D4"/>
    <mergeCell ref="E4:F4"/>
    <mergeCell ref="E5:F5"/>
    <mergeCell ref="J24:P24"/>
    <mergeCell ref="J35:P35"/>
  </mergeCells>
  <hyperlinks>
    <hyperlink ref="A1" location="Indice!A36" display="DESTAQUES" xr:uid="{00000000-0004-0000-0E00-000000000000}"/>
  </hyperlinks>
  <pageMargins left="0.511811024" right="0.511811024" top="0.78740157499999996" bottom="0.78740157499999996" header="0.31496062000000002" footer="0.31496062000000002"/>
  <pageSetup paperSize="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3"/>
  <sheetViews>
    <sheetView showGridLines="0" topLeftCell="A2" zoomScale="70" zoomScaleNormal="70" workbookViewId="0">
      <selection activeCell="H10" sqref="H10"/>
    </sheetView>
  </sheetViews>
  <sheetFormatPr defaultRowHeight="15" x14ac:dyDescent="0.25"/>
  <cols>
    <col min="1" max="1" width="8.85546875" customWidth="1"/>
    <col min="2" max="2" width="58.7109375" customWidth="1"/>
    <col min="3" max="3" width="4.7109375" customWidth="1"/>
    <col min="4" max="4" width="15.5703125" customWidth="1"/>
    <col min="5" max="5" width="4.7109375" style="25" customWidth="1"/>
    <col min="6" max="6" width="15.5703125" style="25" customWidth="1"/>
    <col min="7" max="7" width="4.7109375" style="25" customWidth="1"/>
    <col min="8" max="8" width="169" customWidth="1"/>
    <col min="10" max="10" width="12.42578125" customWidth="1"/>
  </cols>
  <sheetData>
    <row r="1" spans="1:12" ht="30" customHeight="1" x14ac:dyDescent="0.3">
      <c r="A1" s="336"/>
      <c r="B1" s="336"/>
      <c r="C1" s="336"/>
      <c r="D1" s="336"/>
      <c r="E1" s="336"/>
      <c r="F1" s="336"/>
      <c r="G1" s="336"/>
      <c r="H1" s="336"/>
    </row>
    <row r="3" spans="1:12" s="124" customFormat="1" ht="47.25" customHeight="1" x14ac:dyDescent="0.25">
      <c r="B3" s="335" t="s">
        <v>133</v>
      </c>
      <c r="C3" s="335"/>
      <c r="D3" s="335"/>
      <c r="E3" s="335"/>
      <c r="F3" s="335"/>
      <c r="G3" s="335"/>
      <c r="H3" s="335"/>
    </row>
    <row r="4" spans="1:12" s="25" customFormat="1" ht="27" customHeight="1" x14ac:dyDescent="0.25">
      <c r="B4" s="125"/>
      <c r="C4" s="125"/>
      <c r="D4" s="125"/>
      <c r="E4" s="125"/>
      <c r="F4" s="125"/>
      <c r="G4" s="125"/>
      <c r="H4" s="125"/>
    </row>
    <row r="5" spans="1:12" s="127" customFormat="1" ht="37.5" customHeight="1" x14ac:dyDescent="0.25">
      <c r="B5" s="126"/>
      <c r="C5" s="126"/>
      <c r="D5" s="146">
        <v>2017</v>
      </c>
      <c r="E5" s="147"/>
      <c r="F5" s="146">
        <v>2016</v>
      </c>
      <c r="G5" s="147"/>
      <c r="H5" s="132" t="s">
        <v>140</v>
      </c>
    </row>
    <row r="6" spans="1:12" s="155" customFormat="1" ht="7.5" customHeight="1" x14ac:dyDescent="0.25">
      <c r="B6" s="126"/>
      <c r="C6" s="126"/>
      <c r="D6" s="147"/>
      <c r="E6" s="147"/>
      <c r="F6" s="147"/>
      <c r="G6" s="147"/>
      <c r="H6" s="156"/>
    </row>
    <row r="7" spans="1:12" ht="39" customHeight="1" thickBot="1" x14ac:dyDescent="0.45">
      <c r="B7" s="144" t="s">
        <v>134</v>
      </c>
      <c r="C7" s="107"/>
      <c r="D7" s="145"/>
      <c r="E7" s="149"/>
      <c r="F7" s="145"/>
      <c r="G7" s="128"/>
      <c r="H7" s="145"/>
    </row>
    <row r="8" spans="1:12" ht="81.75" customHeight="1" thickBot="1" x14ac:dyDescent="0.3">
      <c r="B8" s="135" t="s">
        <v>135</v>
      </c>
      <c r="C8" s="154"/>
      <c r="D8" s="136">
        <v>1.92</v>
      </c>
      <c r="E8" s="137"/>
      <c r="F8" s="138">
        <v>1.46</v>
      </c>
      <c r="G8" s="128"/>
      <c r="H8" s="151" t="s">
        <v>148</v>
      </c>
      <c r="J8" s="133"/>
      <c r="L8" s="157"/>
    </row>
    <row r="9" spans="1:12" ht="81.75" customHeight="1" thickTop="1" thickBot="1" x14ac:dyDescent="0.3">
      <c r="B9" s="139" t="s">
        <v>136</v>
      </c>
      <c r="C9" s="154"/>
      <c r="D9" s="138">
        <v>0.89</v>
      </c>
      <c r="E9" s="137"/>
      <c r="F9" s="140">
        <v>0.72</v>
      </c>
      <c r="G9" s="128"/>
      <c r="H9" s="152" t="s">
        <v>141</v>
      </c>
      <c r="J9" s="133"/>
    </row>
    <row r="10" spans="1:12" ht="81.75" customHeight="1" thickTop="1" thickBot="1" x14ac:dyDescent="0.3">
      <c r="B10" s="139" t="s">
        <v>137</v>
      </c>
      <c r="C10" s="154"/>
      <c r="D10" s="140">
        <v>1.27</v>
      </c>
      <c r="E10" s="137"/>
      <c r="F10" s="140">
        <v>0.5</v>
      </c>
      <c r="G10" s="128"/>
      <c r="H10" s="152" t="s">
        <v>142</v>
      </c>
      <c r="J10" s="11"/>
    </row>
    <row r="11" spans="1:12" ht="12.75" customHeight="1" thickTop="1" x14ac:dyDescent="0.4">
      <c r="B11" s="130"/>
      <c r="C11" s="107"/>
      <c r="D11" s="148"/>
      <c r="E11" s="149"/>
      <c r="F11" s="148"/>
      <c r="G11" s="128"/>
      <c r="H11" s="131"/>
    </row>
    <row r="12" spans="1:12" ht="12.75" customHeight="1" x14ac:dyDescent="0.4">
      <c r="B12" s="134"/>
      <c r="C12" s="107"/>
      <c r="D12" s="150"/>
      <c r="E12" s="149"/>
      <c r="F12" s="150"/>
      <c r="G12" s="128"/>
      <c r="H12" s="107"/>
    </row>
    <row r="13" spans="1:12" ht="39" customHeight="1" thickBot="1" x14ac:dyDescent="0.45">
      <c r="B13" s="145" t="s">
        <v>138</v>
      </c>
      <c r="C13" s="107"/>
      <c r="D13" s="145"/>
      <c r="E13" s="149"/>
      <c r="F13" s="145"/>
      <c r="G13" s="128"/>
      <c r="H13" s="145"/>
    </row>
    <row r="14" spans="1:12" ht="81.75" customHeight="1" thickBot="1" x14ac:dyDescent="0.3">
      <c r="B14" s="141" t="s">
        <v>139</v>
      </c>
      <c r="C14" s="154"/>
      <c r="D14" s="142">
        <v>-0.33200000000000002</v>
      </c>
      <c r="E14" s="143"/>
      <c r="F14" s="142">
        <v>-0.32200000000000001</v>
      </c>
      <c r="G14" s="129"/>
      <c r="H14" s="153" t="s">
        <v>147</v>
      </c>
    </row>
    <row r="15" spans="1:12" ht="39" customHeight="1" thickTop="1" x14ac:dyDescent="0.25"/>
    <row r="16" spans="1:12" ht="39" customHeight="1" x14ac:dyDescent="0.25"/>
    <row r="17" ht="39" customHeight="1" x14ac:dyDescent="0.25"/>
    <row r="18" ht="39" customHeight="1" x14ac:dyDescent="0.25"/>
    <row r="19" ht="39" customHeight="1" x14ac:dyDescent="0.25"/>
    <row r="20" ht="39" customHeight="1" x14ac:dyDescent="0.25"/>
    <row r="21" ht="39" customHeight="1" x14ac:dyDescent="0.25"/>
    <row r="22" ht="39" customHeight="1" x14ac:dyDescent="0.25"/>
    <row r="23" ht="39" customHeight="1" x14ac:dyDescent="0.25"/>
  </sheetData>
  <mergeCells count="2">
    <mergeCell ref="B3:H3"/>
    <mergeCell ref="A1:H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F32"/>
  <sheetViews>
    <sheetView showGridLines="0" workbookViewId="0">
      <selection activeCell="C16" sqref="C16"/>
    </sheetView>
  </sheetViews>
  <sheetFormatPr defaultRowHeight="15" x14ac:dyDescent="0.25"/>
  <cols>
    <col min="1" max="1" width="33" customWidth="1"/>
    <col min="2" max="2" width="2.7109375" customWidth="1"/>
    <col min="3" max="6" width="13.7109375" customWidth="1"/>
  </cols>
  <sheetData>
    <row r="2" spans="1:6" ht="23.25" customHeight="1" x14ac:dyDescent="0.25"/>
    <row r="3" spans="1:6" ht="23.25" customHeight="1" x14ac:dyDescent="0.25">
      <c r="A3" s="116" t="s">
        <v>117</v>
      </c>
      <c r="B3" s="29"/>
      <c r="C3" s="116" t="s">
        <v>130</v>
      </c>
      <c r="D3" s="116" t="s">
        <v>129</v>
      </c>
      <c r="E3" s="116" t="s">
        <v>128</v>
      </c>
      <c r="F3" s="116" t="s">
        <v>127</v>
      </c>
    </row>
    <row r="4" spans="1:6" ht="23.25" customHeight="1" x14ac:dyDescent="0.25">
      <c r="A4" s="112" t="s">
        <v>65</v>
      </c>
      <c r="B4" s="111"/>
      <c r="C4" s="117"/>
      <c r="D4" s="117"/>
      <c r="E4" s="117"/>
      <c r="F4" s="117"/>
    </row>
    <row r="5" spans="1:6" ht="23.25" customHeight="1" x14ac:dyDescent="0.25">
      <c r="A5" s="115" t="s">
        <v>69</v>
      </c>
      <c r="B5" s="114"/>
      <c r="C5" s="113"/>
      <c r="D5" s="113"/>
      <c r="E5" s="113"/>
      <c r="F5" s="113"/>
    </row>
    <row r="6" spans="1:6" ht="23.25" customHeight="1" x14ac:dyDescent="0.25">
      <c r="A6" s="115" t="s">
        <v>70</v>
      </c>
      <c r="B6" s="114"/>
      <c r="C6" s="113"/>
      <c r="D6" s="113"/>
      <c r="E6" s="113"/>
      <c r="F6" s="113"/>
    </row>
    <row r="7" spans="1:6" ht="23.25" customHeight="1" x14ac:dyDescent="0.25">
      <c r="A7" s="112" t="s">
        <v>66</v>
      </c>
      <c r="B7" s="111"/>
      <c r="C7" s="117"/>
      <c r="D7" s="117"/>
      <c r="E7" s="117"/>
      <c r="F7" s="117"/>
    </row>
    <row r="8" spans="1:6" ht="23.25" customHeight="1" x14ac:dyDescent="0.25">
      <c r="A8" s="115" t="s">
        <v>67</v>
      </c>
      <c r="B8" s="114"/>
      <c r="C8" s="113"/>
      <c r="D8" s="113"/>
      <c r="E8" s="113"/>
      <c r="F8" s="113"/>
    </row>
    <row r="9" spans="1:6" ht="23.25" customHeight="1" x14ac:dyDescent="0.25">
      <c r="A9" s="115" t="s">
        <v>46</v>
      </c>
      <c r="B9" s="114"/>
      <c r="C9" s="113"/>
      <c r="D9" s="113"/>
      <c r="E9" s="113"/>
      <c r="F9" s="113"/>
    </row>
    <row r="10" spans="1:6" ht="23.25" customHeight="1" x14ac:dyDescent="0.25">
      <c r="A10" s="112" t="s">
        <v>68</v>
      </c>
      <c r="B10" s="111"/>
      <c r="C10" s="117"/>
      <c r="D10" s="117"/>
      <c r="E10" s="117"/>
      <c r="F10" s="117"/>
    </row>
    <row r="11" spans="1:6" ht="23.25" customHeight="1" x14ac:dyDescent="0.25"/>
    <row r="12" spans="1:6" ht="23.25" customHeight="1" x14ac:dyDescent="0.25"/>
    <row r="13" spans="1:6" ht="23.25" customHeight="1" x14ac:dyDescent="0.25"/>
    <row r="14" spans="1:6" ht="23.25" customHeight="1" x14ac:dyDescent="0.25"/>
    <row r="15" spans="1:6" ht="23.25" customHeight="1" x14ac:dyDescent="0.25"/>
    <row r="16" spans="1:6" ht="23.25" customHeight="1" x14ac:dyDescent="0.25"/>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1" ht="23.25" customHeight="1" x14ac:dyDescent="0.25"/>
    <row r="32" ht="23.25" customHeight="1" x14ac:dyDescent="0.25"/>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S33"/>
  <sheetViews>
    <sheetView workbookViewId="0">
      <selection activeCell="B17" sqref="B17"/>
    </sheetView>
  </sheetViews>
  <sheetFormatPr defaultRowHeight="15" x14ac:dyDescent="0.25"/>
  <cols>
    <col min="1" max="1" width="4.7109375" style="25" customWidth="1"/>
    <col min="2" max="2" width="32.85546875" style="25" customWidth="1"/>
    <col min="3" max="4" width="15.7109375" style="25" customWidth="1"/>
    <col min="5" max="5" width="83.42578125" style="25" customWidth="1"/>
    <col min="6" max="10" width="9.140625" style="25"/>
    <col min="11" max="12" width="4.5703125" style="25" bestFit="1" customWidth="1"/>
    <col min="13" max="13" width="12" style="25" bestFit="1" customWidth="1"/>
    <col min="14" max="16" width="20.7109375" style="25" customWidth="1"/>
    <col min="17" max="17" width="10.7109375" style="25" bestFit="1" customWidth="1"/>
    <col min="18" max="16384" width="9.140625" style="25"/>
  </cols>
  <sheetData>
    <row r="1" spans="2:19" x14ac:dyDescent="0.25">
      <c r="B1" s="253"/>
      <c r="C1" s="253"/>
      <c r="D1" s="253"/>
    </row>
    <row r="2" spans="2:19" ht="15.75" thickBot="1" x14ac:dyDescent="0.3">
      <c r="B2" s="254" t="s">
        <v>174</v>
      </c>
      <c r="C2" s="229"/>
      <c r="D2" s="229"/>
      <c r="E2" s="229"/>
    </row>
    <row r="3" spans="2:19" ht="33" customHeight="1" thickBot="1" x14ac:dyDescent="0.3">
      <c r="B3" s="255" t="s">
        <v>204</v>
      </c>
      <c r="C3" s="255" t="s">
        <v>175</v>
      </c>
      <c r="D3" s="255">
        <v>2017</v>
      </c>
      <c r="E3" s="255" t="s">
        <v>203</v>
      </c>
      <c r="M3" s="230"/>
      <c r="N3" s="230"/>
      <c r="O3" s="231"/>
      <c r="P3" s="231"/>
      <c r="Q3" s="231"/>
    </row>
    <row r="4" spans="2:19" ht="26.1" customHeight="1" x14ac:dyDescent="0.25">
      <c r="B4" s="249" t="s">
        <v>176</v>
      </c>
      <c r="C4" s="248"/>
      <c r="D4" s="250">
        <v>0.91330183804532372</v>
      </c>
      <c r="G4" s="25" t="s">
        <v>177</v>
      </c>
      <c r="I4" s="232">
        <f>1088780/1192136</f>
        <v>0.91330183804532372</v>
      </c>
      <c r="M4" s="233"/>
      <c r="N4" s="233"/>
      <c r="O4" s="234"/>
      <c r="P4" s="234"/>
      <c r="Q4" s="234"/>
    </row>
    <row r="5" spans="2:19" ht="26.1" customHeight="1" x14ac:dyDescent="0.25">
      <c r="B5" s="249" t="s">
        <v>178</v>
      </c>
      <c r="C5" s="248"/>
      <c r="D5" s="250">
        <v>0.8194485937885454</v>
      </c>
      <c r="G5" s="25" t="s">
        <v>179</v>
      </c>
      <c r="H5" s="235"/>
      <c r="I5" s="232">
        <f>(2294020+21657+391564)/(1192136+3383925-718310-554016)</f>
        <v>0.8194485937885454</v>
      </c>
      <c r="M5" s="233"/>
      <c r="N5" s="233"/>
      <c r="O5" s="236"/>
      <c r="P5" s="236"/>
      <c r="Q5" s="234"/>
    </row>
    <row r="6" spans="2:19" ht="26.1" customHeight="1" x14ac:dyDescent="0.25">
      <c r="B6" s="249" t="s">
        <v>180</v>
      </c>
      <c r="C6" s="248"/>
      <c r="D6" s="250">
        <v>1.92429387251119</v>
      </c>
      <c r="G6" s="25" t="s">
        <v>181</v>
      </c>
      <c r="I6" s="237">
        <f>2294020/1192136</f>
        <v>1.92429387251119</v>
      </c>
      <c r="M6" s="233"/>
      <c r="N6" s="233"/>
      <c r="O6" s="238"/>
      <c r="P6" s="238"/>
      <c r="Q6" s="234"/>
    </row>
    <row r="7" spans="2:19" ht="26.1" hidden="1" customHeight="1" thickBot="1" x14ac:dyDescent="0.3">
      <c r="B7" s="252" t="s">
        <v>182</v>
      </c>
      <c r="C7" s="233"/>
      <c r="D7" s="251">
        <v>1.8798501177717979</v>
      </c>
      <c r="G7" s="25" t="s">
        <v>183</v>
      </c>
      <c r="I7" s="232">
        <f>(2294020-52983)/1192136</f>
        <v>1.8798501177717979</v>
      </c>
    </row>
    <row r="8" spans="2:19" ht="12.75" customHeight="1" x14ac:dyDescent="0.25">
      <c r="B8" s="252"/>
      <c r="C8" s="233"/>
      <c r="D8" s="251"/>
      <c r="I8" s="232"/>
    </row>
    <row r="9" spans="2:19" ht="15.75" thickBot="1" x14ac:dyDescent="0.3">
      <c r="B9" s="254" t="s">
        <v>184</v>
      </c>
      <c r="C9" s="229"/>
      <c r="D9" s="229"/>
      <c r="E9" s="229"/>
      <c r="K9" s="235"/>
      <c r="L9" s="235"/>
    </row>
    <row r="10" spans="2:19" ht="33" customHeight="1" thickBot="1" x14ac:dyDescent="0.3">
      <c r="B10" s="256" t="s">
        <v>205</v>
      </c>
      <c r="C10" s="256" t="s">
        <v>175</v>
      </c>
      <c r="D10" s="256">
        <v>2017</v>
      </c>
      <c r="E10" s="256" t="s">
        <v>203</v>
      </c>
      <c r="J10" s="235"/>
      <c r="K10" s="235"/>
    </row>
    <row r="11" spans="2:19" ht="26.1" customHeight="1" x14ac:dyDescent="0.25">
      <c r="B11" s="252" t="s">
        <v>185</v>
      </c>
      <c r="C11" s="233"/>
      <c r="D11" s="251">
        <v>0.78801248542299662</v>
      </c>
      <c r="F11" s="25" t="s">
        <v>186</v>
      </c>
      <c r="J11" s="237">
        <f>(1192136+3383925)/5807092</f>
        <v>0.78801248542299662</v>
      </c>
      <c r="K11" s="239">
        <f>J11*100</f>
        <v>78.80124854229966</v>
      </c>
      <c r="L11" s="235"/>
      <c r="M11" s="240">
        <f>(3383925+1192136)/(1231031+844018)</f>
        <v>2.2052785259528811</v>
      </c>
      <c r="N11" s="241" t="s">
        <v>187</v>
      </c>
    </row>
    <row r="12" spans="2:19" ht="26.1" customHeight="1" x14ac:dyDescent="0.25">
      <c r="B12" s="252" t="s">
        <v>188</v>
      </c>
      <c r="C12" s="233"/>
      <c r="D12" s="251">
        <v>2.2052785259528811</v>
      </c>
      <c r="F12" s="25" t="s">
        <v>189</v>
      </c>
      <c r="J12" s="235"/>
      <c r="K12" s="235"/>
      <c r="M12" s="242">
        <f>1192136/(3383925+1192136)</f>
        <v>0.26051575798486953</v>
      </c>
      <c r="N12" s="25">
        <f>M12*100</f>
        <v>26.051575798486954</v>
      </c>
      <c r="Q12" s="241"/>
      <c r="R12" s="241"/>
      <c r="S12" s="241"/>
    </row>
    <row r="13" spans="2:19" ht="26.1" customHeight="1" x14ac:dyDescent="0.25">
      <c r="B13" s="252" t="s">
        <v>190</v>
      </c>
      <c r="C13" s="233"/>
      <c r="D13" s="251">
        <v>0.26051575798486953</v>
      </c>
      <c r="F13" s="25" t="s">
        <v>191</v>
      </c>
      <c r="G13" s="237"/>
      <c r="J13" s="235"/>
      <c r="K13" s="235"/>
      <c r="L13" s="243"/>
    </row>
    <row r="14" spans="2:19" ht="12.75" customHeight="1" x14ac:dyDescent="0.25">
      <c r="B14" s="252"/>
      <c r="C14" s="233"/>
      <c r="D14" s="251"/>
      <c r="G14" s="237"/>
      <c r="J14" s="235"/>
      <c r="K14" s="235"/>
      <c r="L14" s="243"/>
    </row>
    <row r="15" spans="2:19" ht="15.75" thickBot="1" x14ac:dyDescent="0.3">
      <c r="B15" s="254" t="s">
        <v>192</v>
      </c>
      <c r="C15" s="254"/>
      <c r="D15" s="229"/>
      <c r="E15" s="229"/>
      <c r="J15" s="235"/>
    </row>
    <row r="16" spans="2:19" ht="33" customHeight="1" thickBot="1" x14ac:dyDescent="0.3">
      <c r="B16" s="256" t="s">
        <v>205</v>
      </c>
      <c r="C16" s="256" t="s">
        <v>175</v>
      </c>
      <c r="D16" s="256">
        <v>2017</v>
      </c>
      <c r="E16" s="256" t="s">
        <v>203</v>
      </c>
    </row>
    <row r="17" spans="2:15" ht="26.1" customHeight="1" x14ac:dyDescent="0.25">
      <c r="B17" s="252" t="s">
        <v>193</v>
      </c>
      <c r="C17" s="233"/>
      <c r="D17" s="251">
        <v>0.30174384435578289</v>
      </c>
      <c r="F17" s="244" t="s">
        <v>194</v>
      </c>
      <c r="L17" s="245">
        <f>(971913/3220987)</f>
        <v>0.30174384435578289</v>
      </c>
    </row>
    <row r="18" spans="2:15" ht="26.1" customHeight="1" x14ac:dyDescent="0.25">
      <c r="B18" s="252" t="s">
        <v>195</v>
      </c>
      <c r="C18" s="233"/>
      <c r="D18" s="251">
        <v>0.41397466056211962</v>
      </c>
      <c r="F18" s="244" t="s">
        <v>196</v>
      </c>
      <c r="L18" s="245">
        <f>(1333407/3220987)</f>
        <v>0.41397466056211962</v>
      </c>
      <c r="O18" s="235"/>
    </row>
    <row r="19" spans="2:15" ht="26.1" customHeight="1" x14ac:dyDescent="0.25">
      <c r="B19" s="252" t="s">
        <v>197</v>
      </c>
      <c r="C19" s="233"/>
      <c r="D19" s="251">
        <v>0.56832362254178614</v>
      </c>
      <c r="F19" s="244" t="s">
        <v>198</v>
      </c>
      <c r="L19" s="237">
        <f>(1830563/3220987)</f>
        <v>0.56832362254178614</v>
      </c>
    </row>
    <row r="20" spans="2:15" ht="26.1" customHeight="1" x14ac:dyDescent="0.25">
      <c r="B20" s="252" t="s">
        <v>199</v>
      </c>
      <c r="C20" s="233"/>
      <c r="D20" s="251">
        <v>0.31522886153689317</v>
      </c>
      <c r="F20" s="244" t="s">
        <v>200</v>
      </c>
      <c r="L20" s="237">
        <f>1830563/5807092</f>
        <v>0.31522886153689317</v>
      </c>
    </row>
    <row r="21" spans="2:15" ht="26.1" customHeight="1" x14ac:dyDescent="0.25">
      <c r="B21" s="252" t="s">
        <v>201</v>
      </c>
      <c r="C21" s="233"/>
      <c r="D21" s="251">
        <v>0.93906761310617282</v>
      </c>
      <c r="F21" s="25" t="s">
        <v>202</v>
      </c>
      <c r="L21" s="232">
        <f>1830563/(1231031+718310)</f>
        <v>0.93906761310617282</v>
      </c>
    </row>
    <row r="25" spans="2:15" x14ac:dyDescent="0.25">
      <c r="B25" s="230"/>
    </row>
    <row r="26" spans="2:15" x14ac:dyDescent="0.25">
      <c r="B26" s="233"/>
    </row>
    <row r="27" spans="2:15" x14ac:dyDescent="0.25">
      <c r="B27" s="233"/>
    </row>
    <row r="28" spans="2:15" x14ac:dyDescent="0.25">
      <c r="B28" s="233"/>
    </row>
    <row r="30" spans="2:15" x14ac:dyDescent="0.25">
      <c r="M30" s="246"/>
    </row>
    <row r="31" spans="2:15" x14ac:dyDescent="0.25">
      <c r="M31" s="247"/>
    </row>
    <row r="33" spans="13:13" x14ac:dyDescent="0.25">
      <c r="M33" s="177"/>
    </row>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C18"/>
  <sheetViews>
    <sheetView workbookViewId="0">
      <selection activeCell="F18" sqref="F18"/>
    </sheetView>
  </sheetViews>
  <sheetFormatPr defaultRowHeight="15" x14ac:dyDescent="0.25"/>
  <cols>
    <col min="2" max="2" width="52.42578125" customWidth="1"/>
    <col min="3" max="3" width="36.7109375" customWidth="1"/>
  </cols>
  <sheetData>
    <row r="2" spans="2:3" x14ac:dyDescent="0.25">
      <c r="B2" s="274" t="s">
        <v>211</v>
      </c>
      <c r="C2" s="275" t="s">
        <v>212</v>
      </c>
    </row>
    <row r="3" spans="2:3" x14ac:dyDescent="0.25">
      <c r="B3" s="274" t="s">
        <v>213</v>
      </c>
      <c r="C3" s="275" t="s">
        <v>214</v>
      </c>
    </row>
    <row r="4" spans="2:3" x14ac:dyDescent="0.25">
      <c r="B4" s="274" t="s">
        <v>207</v>
      </c>
      <c r="C4" s="275" t="s">
        <v>227</v>
      </c>
    </row>
    <row r="5" spans="2:3" x14ac:dyDescent="0.25">
      <c r="B5" s="274" t="s">
        <v>209</v>
      </c>
      <c r="C5" s="275" t="s">
        <v>208</v>
      </c>
    </row>
    <row r="6" spans="2:3" ht="48" x14ac:dyDescent="0.25">
      <c r="B6" s="274" t="s">
        <v>228</v>
      </c>
      <c r="C6" s="283" t="s">
        <v>215</v>
      </c>
    </row>
    <row r="7" spans="2:3" x14ac:dyDescent="0.25">
      <c r="B7" s="274" t="s">
        <v>210</v>
      </c>
      <c r="C7" s="275" t="s">
        <v>229</v>
      </c>
    </row>
    <row r="8" spans="2:3" x14ac:dyDescent="0.25">
      <c r="B8" s="276" t="s">
        <v>230</v>
      </c>
      <c r="C8" s="275" t="s">
        <v>231</v>
      </c>
    </row>
    <row r="9" spans="2:3" x14ac:dyDescent="0.25">
      <c r="B9" s="274" t="s">
        <v>216</v>
      </c>
      <c r="C9" s="275" t="s">
        <v>217</v>
      </c>
    </row>
    <row r="10" spans="2:3" x14ac:dyDescent="0.25">
      <c r="B10" s="277" t="s">
        <v>218</v>
      </c>
      <c r="C10" s="278" t="s">
        <v>219</v>
      </c>
    </row>
    <row r="11" spans="2:3" x14ac:dyDescent="0.25">
      <c r="B11" s="279" t="s">
        <v>220</v>
      </c>
      <c r="C11" s="275" t="s">
        <v>221</v>
      </c>
    </row>
    <row r="12" spans="2:3" x14ac:dyDescent="0.25">
      <c r="B12" s="279" t="s">
        <v>222</v>
      </c>
      <c r="C12" s="280" t="s">
        <v>221</v>
      </c>
    </row>
    <row r="13" spans="2:3" x14ac:dyDescent="0.25">
      <c r="B13" s="337" t="s">
        <v>223</v>
      </c>
      <c r="C13" s="280" t="s">
        <v>224</v>
      </c>
    </row>
    <row r="14" spans="2:3" x14ac:dyDescent="0.25">
      <c r="B14" s="337"/>
      <c r="C14" s="281" t="s">
        <v>225</v>
      </c>
    </row>
    <row r="15" spans="2:3" x14ac:dyDescent="0.25">
      <c r="B15" s="337"/>
      <c r="C15" s="281" t="s">
        <v>226</v>
      </c>
    </row>
    <row r="16" spans="2:3" x14ac:dyDescent="0.25">
      <c r="B16" s="337"/>
      <c r="C16" s="282" t="s">
        <v>232</v>
      </c>
    </row>
    <row r="17" spans="2:3" x14ac:dyDescent="0.25">
      <c r="B17" s="274" t="s">
        <v>233</v>
      </c>
      <c r="C17" s="282" t="s">
        <v>234</v>
      </c>
    </row>
    <row r="18" spans="2:3" ht="84" x14ac:dyDescent="0.25">
      <c r="B18" s="279" t="s">
        <v>235</v>
      </c>
      <c r="C18" s="284" t="s">
        <v>236</v>
      </c>
    </row>
  </sheetData>
  <mergeCells count="1">
    <mergeCell ref="B13:B16"/>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F10"/>
  <sheetViews>
    <sheetView showGridLines="0" zoomScale="110" zoomScaleNormal="110" workbookViewId="0">
      <selection activeCell="C9" sqref="C9"/>
    </sheetView>
  </sheetViews>
  <sheetFormatPr defaultRowHeight="15" x14ac:dyDescent="0.25"/>
  <cols>
    <col min="1" max="1" width="58.28515625" customWidth="1"/>
    <col min="2" max="2" width="34.85546875" customWidth="1"/>
    <col min="3" max="3" width="33.85546875" customWidth="1"/>
    <col min="6" max="6" width="9.140625" style="15"/>
  </cols>
  <sheetData>
    <row r="2" spans="1:6" ht="15.75" thickBot="1" x14ac:dyDescent="0.3">
      <c r="C2" s="259"/>
    </row>
    <row r="3" spans="1:6" ht="15.75" thickTop="1" x14ac:dyDescent="0.25">
      <c r="A3" s="339" t="s">
        <v>206</v>
      </c>
      <c r="B3" s="341">
        <v>2018</v>
      </c>
      <c r="C3" s="341">
        <v>2017</v>
      </c>
      <c r="D3" s="343"/>
      <c r="E3" s="343"/>
      <c r="F3" s="338"/>
    </row>
    <row r="4" spans="1:6" x14ac:dyDescent="0.25">
      <c r="A4" s="340"/>
      <c r="B4" s="342"/>
      <c r="C4" s="342"/>
      <c r="D4" s="343"/>
      <c r="E4" s="343"/>
      <c r="F4" s="338"/>
    </row>
    <row r="5" spans="1:6" ht="24.75" customHeight="1" x14ac:dyDescent="0.25">
      <c r="A5" s="271"/>
      <c r="B5" s="272"/>
      <c r="C5" s="273"/>
      <c r="D5" s="262"/>
      <c r="E5" s="263"/>
      <c r="F5" s="264"/>
    </row>
    <row r="6" spans="1:6" ht="24.75" customHeight="1" x14ac:dyDescent="0.25">
      <c r="A6" s="265"/>
      <c r="B6" s="266"/>
      <c r="C6" s="267"/>
      <c r="D6" s="262"/>
      <c r="E6" s="263"/>
      <c r="F6" s="264"/>
    </row>
    <row r="7" spans="1:6" ht="24.75" customHeight="1" x14ac:dyDescent="0.25">
      <c r="A7" s="268"/>
      <c r="B7" s="269"/>
      <c r="C7" s="270"/>
      <c r="D7" s="262"/>
      <c r="E7" s="263"/>
      <c r="F7" s="264"/>
    </row>
    <row r="8" spans="1:6" ht="24.75" customHeight="1" x14ac:dyDescent="0.25">
      <c r="A8" s="265"/>
      <c r="B8" s="266"/>
      <c r="C8" s="267"/>
      <c r="D8" s="262"/>
      <c r="E8" s="263"/>
      <c r="F8" s="264"/>
    </row>
    <row r="9" spans="1:6" ht="21.75" customHeight="1" thickBot="1" x14ac:dyDescent="0.3">
      <c r="A9" s="260"/>
      <c r="B9" s="261"/>
      <c r="C9" s="260"/>
    </row>
    <row r="10" spans="1:6" ht="15.75" thickTop="1" x14ac:dyDescent="0.25"/>
  </sheetData>
  <mergeCells count="6">
    <mergeCell ref="F3:F4"/>
    <mergeCell ref="A3:A4"/>
    <mergeCell ref="B3:B4"/>
    <mergeCell ref="C3:C4"/>
    <mergeCell ref="D3:D4"/>
    <mergeCell ref="E3:E4"/>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d919bc-077e-470e-bc41-c0f3a6df0e9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7F9387E6D90804C9B499F6F5C459C94" ma:contentTypeVersion="12" ma:contentTypeDescription="Crie um novo documento." ma:contentTypeScope="" ma:versionID="3e8be26994c052a931e89f37fd0df20f">
  <xsd:schema xmlns:xsd="http://www.w3.org/2001/XMLSchema" xmlns:xs="http://www.w3.org/2001/XMLSchema" xmlns:p="http://schemas.microsoft.com/office/2006/metadata/properties" xmlns:ns2="91d919bc-077e-470e-bc41-c0f3a6df0e9f" targetNamespace="http://schemas.microsoft.com/office/2006/metadata/properties" ma:root="true" ma:fieldsID="88b77fced7d6c6e725c570cb3afeed83" ns2:_="">
    <xsd:import namespace="91d919bc-077e-470e-bc41-c0f3a6df0e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919bc-077e-470e-bc41-c0f3a6df0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Marcações de imagem" ma:readOnly="false" ma:fieldId="{5cf76f15-5ced-4ddc-b409-7134ff3c332f}" ma:taxonomyMulti="true" ma:sspId="6302e296-e47b-4ab8-bc0e-c0679aa8ba4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A7161-2372-4FED-90B0-2FBD129468F4}">
  <ds:schemaRefs>
    <ds:schemaRef ds:uri="http://schemas.microsoft.com/office/2006/metadata/properties"/>
    <ds:schemaRef ds:uri="http://purl.org/dc/elements/1.1/"/>
    <ds:schemaRef ds:uri="http://purl.org/dc/dcmitype/"/>
    <ds:schemaRef ds:uri="91d919bc-077e-470e-bc41-c0f3a6df0e9f"/>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3B1FA72-A987-4A5C-A0BD-B001BCC969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d919bc-077e-470e-bc41-c0f3a6df0e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F239CC-BC27-46E1-8CF2-25A4B0BB96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Tabela Mensal</vt:lpstr>
      <vt:lpstr>Destaques</vt:lpstr>
      <vt:lpstr>Grafico Operac_</vt:lpstr>
      <vt:lpstr>DRE_Completa</vt:lpstr>
      <vt:lpstr>Destaque indicadores</vt:lpstr>
      <vt:lpstr>DRE_Completa_Resumida</vt:lpstr>
      <vt:lpstr>Gráfico_Indicadores  </vt:lpstr>
      <vt:lpstr>Indicadores Balanço</vt:lpstr>
      <vt:lpstr>Indicadores</vt:lpstr>
      <vt:lpstr>Indicadores Contabeis</vt:lpstr>
      <vt:lpstr>Plan1</vt:lpstr>
      <vt:lpstr>Plan2</vt:lpstr>
      <vt:lpstr>Deposito Judicial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infraero</dc:creator>
  <cp:lastModifiedBy>Dimitri Muniz de Souza Lima</cp:lastModifiedBy>
  <cp:lastPrinted>2019-02-27T17:08:48Z</cp:lastPrinted>
  <dcterms:created xsi:type="dcterms:W3CDTF">2016-01-05T16:22:53Z</dcterms:created>
  <dcterms:modified xsi:type="dcterms:W3CDTF">2025-01-24T16:44:16Z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0x01010097F9387E6D90804C9B499F6F5C459C94</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